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ndp-my.sharepoint.com/personal/eva_bounegru_undp_org/Documents/Desktop/PBF EDRM/Final EDRM/"/>
    </mc:Choice>
  </mc:AlternateContent>
  <xr:revisionPtr revIDLastSave="28" documentId="8_{CE6A4898-7CEF-4742-B111-0DFC63A5A6C1}" xr6:coauthVersionLast="47" xr6:coauthVersionMax="47" xr10:uidLastSave="{D74EFAEF-30C3-4BB6-BCB7-B93C0E3BFDFB}"/>
  <bookViews>
    <workbookView xWindow="-120" yWindow="-120" windowWidth="29040" windowHeight="15840" xr2:uid="{00000000-000D-0000-FFFF-FFFF00000000}"/>
  </bookViews>
  <sheets>
    <sheet name="1) Budget Table" sheetId="1" r:id="rId1"/>
    <sheet name="2) By Category" sheetId="5" r:id="rId2"/>
    <sheet name="UNOPS budget" sheetId="9" r:id="rId3"/>
    <sheet name="3) Explanatory Notes" sheetId="3" r:id="rId4"/>
    <sheet name="4) -For PBSO Use-" sheetId="6" r:id="rId5"/>
    <sheet name="5) -For MPTF Use-"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8" i="9" l="1"/>
  <c r="H36" i="9"/>
  <c r="H40" i="9" s="1"/>
  <c r="H34" i="9"/>
  <c r="G33" i="9"/>
  <c r="G32" i="9"/>
  <c r="G31" i="9"/>
  <c r="G34" i="9" s="1"/>
  <c r="G30" i="9"/>
  <c r="H27" i="9"/>
  <c r="G26" i="9"/>
  <c r="G25" i="9"/>
  <c r="G27" i="9" s="1"/>
  <c r="H22" i="9"/>
  <c r="G20" i="9"/>
  <c r="G22" i="9" s="1"/>
  <c r="H17" i="9"/>
  <c r="G16" i="9"/>
  <c r="G15" i="9"/>
  <c r="D14" i="9"/>
  <c r="G14" i="9" s="1"/>
  <c r="G13" i="9"/>
  <c r="G12" i="9"/>
  <c r="H9" i="9"/>
  <c r="G8" i="9"/>
  <c r="G7" i="9"/>
  <c r="G6" i="9"/>
  <c r="G9" i="9" s="1"/>
  <c r="G5" i="9"/>
  <c r="G4" i="9"/>
  <c r="G36" i="9" l="1"/>
  <c r="G17" i="9"/>
  <c r="G39" i="9" l="1"/>
  <c r="G40" i="9" s="1"/>
  <c r="G216" i="5" l="1"/>
  <c r="G215" i="5"/>
  <c r="I35" i="1"/>
  <c r="D61" i="5"/>
  <c r="E61" i="5"/>
  <c r="F61" i="5"/>
  <c r="G61" i="5"/>
  <c r="D72" i="5"/>
  <c r="G72" i="5" s="1"/>
  <c r="E72" i="5"/>
  <c r="F72" i="5"/>
  <c r="D83" i="5"/>
  <c r="E83" i="5"/>
  <c r="F83" i="5"/>
  <c r="G83" i="5"/>
  <c r="D94" i="5"/>
  <c r="G94" i="5" s="1"/>
  <c r="E94" i="5"/>
  <c r="F94" i="5"/>
  <c r="D106" i="5"/>
  <c r="E106" i="5"/>
  <c r="F106" i="5"/>
  <c r="G106" i="5"/>
  <c r="D117" i="5"/>
  <c r="G117" i="5" s="1"/>
  <c r="E117" i="5"/>
  <c r="F117" i="5"/>
  <c r="D128" i="5"/>
  <c r="E128" i="5"/>
  <c r="F128" i="5"/>
  <c r="G128" i="5"/>
  <c r="D139" i="5"/>
  <c r="G139" i="5" s="1"/>
  <c r="E139" i="5"/>
  <c r="F139" i="5"/>
  <c r="D151" i="5"/>
  <c r="E151" i="5"/>
  <c r="F151" i="5"/>
  <c r="G151" i="5"/>
  <c r="D162" i="5"/>
  <c r="G162" i="5" s="1"/>
  <c r="E162" i="5"/>
  <c r="F162" i="5"/>
  <c r="D173" i="5"/>
  <c r="E173" i="5"/>
  <c r="F173" i="5"/>
  <c r="G173" i="5"/>
  <c r="D184" i="5"/>
  <c r="G184" i="5" s="1"/>
  <c r="E184" i="5"/>
  <c r="F184" i="5"/>
  <c r="D195" i="5"/>
  <c r="E195" i="5"/>
  <c r="F195" i="5"/>
  <c r="G195" i="5"/>
  <c r="G196" i="5"/>
  <c r="G197" i="5"/>
  <c r="G198" i="5"/>
  <c r="G199" i="5"/>
  <c r="G200" i="5"/>
  <c r="G201" i="5"/>
  <c r="G202" i="5"/>
  <c r="D203" i="5"/>
  <c r="E203" i="5"/>
  <c r="F203" i="5"/>
  <c r="I21" i="1"/>
  <c r="G203" i="5" l="1"/>
  <c r="D64" i="1" l="1"/>
  <c r="I37" i="1" l="1"/>
  <c r="I61" i="1" s="1"/>
  <c r="D24" i="5" l="1"/>
  <c r="F24" i="4" l="1"/>
  <c r="F23" i="4"/>
  <c r="F22" i="4"/>
  <c r="I24" i="1" l="1"/>
  <c r="I30" i="1"/>
  <c r="G33" i="1" l="1"/>
  <c r="H59" i="1" l="1"/>
  <c r="D208" i="5" l="1"/>
  <c r="D21" i="4"/>
  <c r="E21" i="4"/>
  <c r="C21" i="4"/>
  <c r="D7" i="4"/>
  <c r="E7" i="4"/>
  <c r="C7" i="4"/>
  <c r="F207" i="5"/>
  <c r="E207" i="5"/>
  <c r="D207" i="5"/>
  <c r="F214" i="5"/>
  <c r="E213" i="5"/>
  <c r="F213" i="5"/>
  <c r="F212" i="5"/>
  <c r="F211" i="5"/>
  <c r="E210" i="5"/>
  <c r="F210" i="5"/>
  <c r="F209" i="5"/>
  <c r="D212" i="5"/>
  <c r="D213" i="5"/>
  <c r="D214" i="5"/>
  <c r="D209" i="5"/>
  <c r="F208" i="5"/>
  <c r="D215" i="5" l="1"/>
  <c r="D216" i="5" s="1"/>
  <c r="D217" i="5" l="1"/>
  <c r="D13" i="5" l="1"/>
  <c r="E55" i="1"/>
  <c r="F55" i="1"/>
  <c r="D55" i="1"/>
  <c r="E47" i="1"/>
  <c r="F47" i="1"/>
  <c r="D47" i="1"/>
  <c r="G34" i="1"/>
  <c r="G35" i="1"/>
  <c r="G36" i="1"/>
  <c r="G27" i="1"/>
  <c r="G28" i="1"/>
  <c r="G29" i="1"/>
  <c r="G26" i="1"/>
  <c r="G17" i="1"/>
  <c r="G18" i="1"/>
  <c r="G19" i="1"/>
  <c r="G20" i="1"/>
  <c r="G21" i="1"/>
  <c r="G22" i="1"/>
  <c r="G23" i="1"/>
  <c r="G16" i="1"/>
  <c r="E37" i="1"/>
  <c r="D37" i="1"/>
  <c r="G37" i="1" l="1"/>
  <c r="G30" i="1"/>
  <c r="G24" i="1"/>
  <c r="D14" i="4"/>
  <c r="E14" i="4"/>
  <c r="E13" i="4"/>
  <c r="D12" i="4"/>
  <c r="E12" i="4"/>
  <c r="D11" i="4"/>
  <c r="E11" i="4"/>
  <c r="D10" i="4"/>
  <c r="E10" i="4"/>
  <c r="D9" i="4"/>
  <c r="E9" i="4"/>
  <c r="C14" i="4"/>
  <c r="C10" i="4"/>
  <c r="C11" i="4"/>
  <c r="C12" i="4"/>
  <c r="C13" i="4"/>
  <c r="C9" i="4"/>
  <c r="D8" i="4"/>
  <c r="E8" i="4"/>
  <c r="C8" i="4"/>
  <c r="F13" i="5"/>
  <c r="E13" i="5"/>
  <c r="G28" i="5"/>
  <c r="G29" i="5"/>
  <c r="G30" i="5"/>
  <c r="G31" i="5"/>
  <c r="G32" i="5"/>
  <c r="G33" i="5"/>
  <c r="G34" i="5"/>
  <c r="D35" i="5"/>
  <c r="E35" i="5"/>
  <c r="F35" i="5"/>
  <c r="G39" i="5"/>
  <c r="G40" i="5"/>
  <c r="E24" i="5"/>
  <c r="F24" i="5"/>
  <c r="G17" i="5"/>
  <c r="G18" i="5"/>
  <c r="G19" i="5"/>
  <c r="G20" i="5"/>
  <c r="G21" i="5"/>
  <c r="G22" i="5"/>
  <c r="G23" i="5"/>
  <c r="G24" i="5" l="1"/>
  <c r="G35" i="5"/>
  <c r="G213" i="5"/>
  <c r="G208" i="5"/>
  <c r="D13" i="4"/>
  <c r="F13" i="4" s="1"/>
  <c r="G211" i="5"/>
  <c r="G209" i="5"/>
  <c r="F10" i="4"/>
  <c r="C15" i="4"/>
  <c r="F14" i="4"/>
  <c r="F8" i="4"/>
  <c r="F11" i="4"/>
  <c r="F12" i="4"/>
  <c r="E15" i="4"/>
  <c r="F9" i="4"/>
  <c r="G214" i="5"/>
  <c r="G212" i="5"/>
  <c r="G210" i="5"/>
  <c r="F215" i="5"/>
  <c r="E215" i="5"/>
  <c r="E49" i="5"/>
  <c r="F49" i="5"/>
  <c r="F38" i="5"/>
  <c r="E30" i="1"/>
  <c r="F27" i="5"/>
  <c r="E27" i="5" l="1"/>
  <c r="E48" i="1"/>
  <c r="D27" i="5"/>
  <c r="E16" i="4"/>
  <c r="E17" i="4" s="1"/>
  <c r="C16" i="4"/>
  <c r="C17" i="4" s="1"/>
  <c r="E217" i="5"/>
  <c r="F216" i="5"/>
  <c r="F217" i="5" s="1"/>
  <c r="E16" i="5"/>
  <c r="F16" i="5"/>
  <c r="D15" i="4"/>
  <c r="G27" i="5"/>
  <c r="E38" i="5"/>
  <c r="E49" i="1" l="1"/>
  <c r="E50" i="1" s="1"/>
  <c r="F15" i="4"/>
  <c r="F16" i="4" s="1"/>
  <c r="F17" i="4" s="1"/>
  <c r="D16" i="4"/>
  <c r="D17" i="4" s="1"/>
  <c r="G217" i="5"/>
  <c r="D49" i="5"/>
  <c r="G49" i="5" s="1"/>
  <c r="D24" i="1"/>
  <c r="D48" i="1" s="1"/>
  <c r="D16" i="5" l="1"/>
  <c r="G16" i="5" s="1"/>
  <c r="C29" i="6"/>
  <c r="C40" i="6"/>
  <c r="C18" i="6"/>
  <c r="D38" i="5"/>
  <c r="G38" i="5" s="1"/>
  <c r="C7" i="6"/>
  <c r="D10" i="6" s="1"/>
  <c r="F58" i="1" l="1"/>
  <c r="E24" i="4" s="1"/>
  <c r="F57" i="1"/>
  <c r="E23" i="4" s="1"/>
  <c r="F56" i="1"/>
  <c r="E58" i="1"/>
  <c r="D24" i="4" s="1"/>
  <c r="E57" i="1"/>
  <c r="D23" i="4" s="1"/>
  <c r="E56" i="1"/>
  <c r="G48" i="1"/>
  <c r="D45" i="6"/>
  <c r="D47" i="6"/>
  <c r="D46" i="6"/>
  <c r="D43" i="6"/>
  <c r="D44" i="6"/>
  <c r="D34" i="6"/>
  <c r="D36" i="6"/>
  <c r="D32" i="6"/>
  <c r="D33" i="6"/>
  <c r="D35" i="6"/>
  <c r="D24" i="6"/>
  <c r="D25" i="6"/>
  <c r="D21" i="6"/>
  <c r="D22" i="6"/>
  <c r="D23" i="6"/>
  <c r="D12" i="6"/>
  <c r="D11" i="6"/>
  <c r="D14" i="6"/>
  <c r="D13" i="6"/>
  <c r="D49" i="1"/>
  <c r="E59" i="1" l="1"/>
  <c r="F59" i="1"/>
  <c r="G49" i="1"/>
  <c r="G50" i="1" s="1"/>
  <c r="E22" i="4"/>
  <c r="D22" i="4"/>
  <c r="D50" i="1"/>
  <c r="C30" i="6"/>
  <c r="C41" i="6"/>
  <c r="C19" i="6"/>
  <c r="C8" i="6"/>
  <c r="D65" i="1" l="1"/>
  <c r="I62" i="1"/>
  <c r="D62" i="1"/>
  <c r="D58" i="1"/>
  <c r="D57" i="1"/>
  <c r="G57" i="1" s="1"/>
  <c r="D56" i="1"/>
  <c r="C22" i="4" s="1"/>
  <c r="G58" i="1" l="1"/>
  <c r="C24" i="4"/>
  <c r="D59" i="1"/>
  <c r="G56" i="1"/>
  <c r="C23" i="4"/>
  <c r="G59" i="1" l="1"/>
</calcChain>
</file>

<file path=xl/sharedStrings.xml><?xml version="1.0" encoding="utf-8"?>
<sst xmlns="http://schemas.openxmlformats.org/spreadsheetml/2006/main" count="750" uniqueCount="525">
  <si>
    <t xml:space="preserve">OUTCOME 1: </t>
  </si>
  <si>
    <t>Output 1.1:</t>
  </si>
  <si>
    <t>Activity 1.1.1:</t>
  </si>
  <si>
    <t>Activity 1.1.2:</t>
  </si>
  <si>
    <t>Activity 1.1.3:</t>
  </si>
  <si>
    <t>Output 1.2: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</si>
  <si>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</si>
  <si>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</si>
  <si>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</si>
  <si>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</si>
  <si>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</si>
  <si>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</si>
  <si>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</si>
  <si>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</si>
  <si>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</si>
  <si>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</si>
  <si>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</si>
  <si>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</si>
  <si>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</si>
  <si>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</si>
  <si>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</si>
  <si>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</si>
  <si>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</si>
  <si>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</si>
  <si>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</si>
  <si>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</si>
  <si>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</si>
  <si>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</si>
  <si>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</si>
  <si>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</si>
  <si>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</si>
  <si>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</si>
  <si>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</si>
  <si>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</si>
  <si>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</si>
  <si>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</si>
  <si>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1.2.1</t>
  </si>
  <si>
    <t>Sub-Total Project Budget</t>
  </si>
  <si>
    <t>Total</t>
  </si>
  <si>
    <t>For MPTFO Use</t>
  </si>
  <si>
    <t>Output 2.2</t>
  </si>
  <si>
    <t>Output 2.3</t>
  </si>
  <si>
    <t>Output 2.4</t>
  </si>
  <si>
    <t>Output 3.1</t>
  </si>
  <si>
    <t>Output 3.3</t>
  </si>
  <si>
    <t>Output 3.4</t>
  </si>
  <si>
    <t>Output 4.1</t>
  </si>
  <si>
    <t>Output 4.2</t>
  </si>
  <si>
    <t>Output 4.3</t>
  </si>
  <si>
    <t>Output 4.4</t>
  </si>
  <si>
    <t>Output Total</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</si>
  <si>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</si>
  <si>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</si>
  <si>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</si>
  <si>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</si>
  <si>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</si>
  <si>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</si>
  <si>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</si>
  <si>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</si>
  <si>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</si>
  <si>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</si>
  <si>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</si>
  <si>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</si>
  <si>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</si>
  <si>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</si>
  <si>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</si>
  <si>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</si>
  <si>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</si>
  <si>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</si>
  <si>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</si>
  <si>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</si>
  <si>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</si>
  <si>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</si>
  <si>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</si>
  <si>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</si>
  <si>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</si>
  <si>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</si>
  <si>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</si>
  <si>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</si>
  <si>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</si>
  <si>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</si>
  <si>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</si>
  <si>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</si>
  <si>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</si>
  <si>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</si>
  <si>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</si>
  <si>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</si>
  <si>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</si>
  <si>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</si>
  <si>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</si>
  <si>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</si>
  <si>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</si>
  <si>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</si>
  <si>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</si>
  <si>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</si>
  <si>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</si>
  <si>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</si>
  <si>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</si>
  <si>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</si>
  <si>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</si>
  <si>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</si>
  <si>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</si>
  <si>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</si>
  <si>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</si>
  <si>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</si>
  <si>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</si>
  <si>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</si>
  <si>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</si>
  <si>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</si>
  <si>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</si>
  <si>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</si>
  <si>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</si>
  <si>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</si>
  <si>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</si>
  <si>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</si>
  <si>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</si>
  <si>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</si>
  <si>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</si>
  <si>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</si>
  <si>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</si>
  <si>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</si>
  <si>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</si>
  <si>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</si>
  <si>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</si>
  <si>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</si>
  <si>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</si>
  <si>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</si>
  <si>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</si>
  <si>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</si>
  <si>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</si>
  <si>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</si>
  <si>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</si>
  <si>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</si>
  <si>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</si>
  <si>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</si>
  <si>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</si>
  <si>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</si>
  <si>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</si>
  <si>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</si>
  <si>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</si>
  <si>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</si>
  <si>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</si>
  <si>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</si>
  <si>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</si>
  <si>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</si>
  <si>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</si>
  <si>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</si>
  <si>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</si>
  <si>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</si>
  <si>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</si>
  <si>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</si>
  <si>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</si>
  <si>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</si>
  <si>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</si>
  <si>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</si>
  <si>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</si>
  <si>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</si>
  <si>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</si>
  <si>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</si>
  <si>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</si>
  <si>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</si>
  <si>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</si>
  <si>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</si>
  <si>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</si>
  <si>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</si>
  <si>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</si>
  <si>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</si>
  <si>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</si>
  <si>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</si>
  <si>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</si>
  <si>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</si>
  <si>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</si>
  <si>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</si>
  <si>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</si>
  <si>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</si>
  <si>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</si>
  <si>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</si>
  <si>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</si>
  <si>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</si>
  <si>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</si>
  <si>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</si>
  <si>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</si>
  <si>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</si>
  <si>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</si>
  <si>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</si>
  <si>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</si>
  <si>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</si>
  <si>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</si>
  <si>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</si>
  <si>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</si>
  <si>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</si>
  <si>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</si>
  <si>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</si>
  <si>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</si>
  <si>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</si>
  <si>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</si>
  <si>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</si>
  <si>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</si>
  <si>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</si>
  <si>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</si>
  <si>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</si>
  <si>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</si>
  <si>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</si>
  <si>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</si>
  <si>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</si>
  <si>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</si>
  <si>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</si>
  <si>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</si>
  <si>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</si>
  <si>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</si>
  <si>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</si>
  <si>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</si>
  <si>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</si>
  <si>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</si>
  <si>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</si>
  <si>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</si>
  <si>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</si>
  <si>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</si>
  <si>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</si>
  <si>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</si>
  <si>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</si>
  <si>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</si>
  <si>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</si>
  <si>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</si>
  <si>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</si>
  <si>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</si>
  <si>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</si>
  <si>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</si>
  <si>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</si>
  <si>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</si>
  <si>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</si>
  <si>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</si>
  <si>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</si>
  <si>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</si>
  <si>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</si>
  <si>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</si>
  <si>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</si>
  <si>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</si>
  <si>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</si>
  <si>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</si>
  <si>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</si>
  <si>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</si>
  <si>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</si>
  <si>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</si>
  <si>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</si>
  <si>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</si>
  <si>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</si>
  <si>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</si>
  <si>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</si>
  <si>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</si>
  <si>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</si>
  <si>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</si>
  <si>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</si>
  <si>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</si>
  <si>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</si>
  <si>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</si>
  <si>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</si>
  <si>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</si>
  <si>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</si>
  <si>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</si>
  <si>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</si>
  <si>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</si>
  <si>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</si>
  <si>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</si>
  <si>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</si>
  <si>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</si>
  <si>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</si>
  <si>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</si>
  <si>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</si>
  <si>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</si>
  <si>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</si>
  <si>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</si>
  <si>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</si>
  <si>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</si>
  <si>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</si>
  <si>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</si>
  <si>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</si>
  <si>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</si>
  <si>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</si>
  <si>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</si>
  <si>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</si>
  <si>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</si>
  <si>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</si>
  <si>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</si>
  <si>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</si>
  <si>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</si>
  <si>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</si>
  <si>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</si>
  <si>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</si>
  <si>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</si>
  <si>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</si>
  <si>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</si>
  <si>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</si>
  <si>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</si>
  <si>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</si>
  <si>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</si>
  <si>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</si>
  <si>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</si>
  <si>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</si>
  <si>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</si>
  <si>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</si>
  <si>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</si>
  <si>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</si>
  <si>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</si>
  <si>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</si>
  <si>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</si>
  <si>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</si>
  <si>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</si>
  <si>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</si>
  <si>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</si>
  <si>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</si>
  <si>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</si>
  <si>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</si>
  <si>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</si>
  <si>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</si>
  <si>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</si>
  <si>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</si>
  <si>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</si>
  <si>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</si>
  <si>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</si>
  <si>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</si>
  <si>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</si>
  <si>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</si>
  <si>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</si>
  <si>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</si>
  <si>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</si>
  <si>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</si>
  <si>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</si>
  <si>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</si>
  <si>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</si>
  <si>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</si>
  <si>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</si>
  <si>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</si>
  <si>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</si>
  <si>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</si>
  <si>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</si>
  <si>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</si>
  <si>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</si>
  <si>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</si>
  <si>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</si>
  <si>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</si>
  <si>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</si>
  <si>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</si>
  <si>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</si>
  <si>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</si>
  <si>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</si>
  <si>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</si>
  <si>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</si>
  <si>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</si>
  <si>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</si>
  <si>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</si>
  <si>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</si>
  <si>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</si>
  <si>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</si>
  <si>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</si>
  <si>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</si>
  <si>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</si>
  <si>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</si>
  <si>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</si>
  <si>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</si>
  <si>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</si>
  <si>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</si>
  <si>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</si>
  <si>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</si>
  <si>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</si>
  <si>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</si>
  <si>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</si>
  <si>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</si>
  <si>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</si>
  <si>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</si>
  <si>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</si>
  <si>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</si>
  <si>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</si>
  <si>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</si>
  <si>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</si>
  <si>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</si>
  <si>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</si>
  <si>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</si>
  <si>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</si>
  <si>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</si>
  <si>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</si>
  <si>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</si>
  <si>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</si>
  <si>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</si>
  <si>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</si>
  <si>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</si>
  <si>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</si>
  <si>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</si>
  <si>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</si>
  <si>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</si>
  <si>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</si>
  <si>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</si>
  <si>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</si>
  <si>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</si>
  <si>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</si>
  <si>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</si>
  <si>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</si>
  <si>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</si>
  <si>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</si>
  <si>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</si>
  <si>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</si>
  <si>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</si>
  <si>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</si>
  <si>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</si>
  <si>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</si>
  <si>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</si>
  <si>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</si>
  <si>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</si>
  <si>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</si>
  <si>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</si>
  <si>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</si>
  <si>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</si>
  <si>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</si>
  <si>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</si>
  <si>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</si>
  <si>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</si>
  <si>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</si>
  <si>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</si>
  <si>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</si>
  <si>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</si>
  <si>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</si>
  <si>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</si>
  <si>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</si>
  <si>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</si>
  <si>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</si>
  <si>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</si>
  <si>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</si>
  <si>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</si>
  <si>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</si>
  <si>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</si>
  <si>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</si>
  <si>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</si>
  <si>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</si>
  <si>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</si>
  <si>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</si>
  <si>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</si>
  <si>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</si>
  <si>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</si>
  <si>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</si>
  <si>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</si>
  <si>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</si>
  <si>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</si>
  <si>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</si>
  <si>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</si>
  <si>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</si>
  <si>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</si>
  <si>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</si>
  <si>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</si>
  <si>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</si>
  <si>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</si>
  <si>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</si>
  <si>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</si>
  <si>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UNDP</t>
  </si>
  <si>
    <t>Table 1 - PBF project budget by outcome, output and activity and EXPENDITURE</t>
  </si>
  <si>
    <t>UNOPS</t>
  </si>
  <si>
    <t xml:space="preserve"> EDR mechanism is effectively strengthened in its capacity to prevent the outbreak of electoral violence by mitigating and resolving electoral complaints through formal and informal dispute resolution </t>
  </si>
  <si>
    <t>EDRM mechanism established, resourced, implemented and understood by all electoral stakeholders</t>
  </si>
  <si>
    <t>Development of NIEC training programme on electoral dispute resolution and NIEC procedures and regulations for election operations</t>
  </si>
  <si>
    <t>Support to NIEC Master Trainers to roll-out cascade training for field trainers</t>
  </si>
  <si>
    <t>Support to NIEC field trainers to implement cascade training to electoral workers in the field</t>
  </si>
  <si>
    <t>Activity 2.2.2</t>
  </si>
  <si>
    <t>Activity 2.2.3</t>
  </si>
  <si>
    <t>Activity 2.2.4</t>
  </si>
  <si>
    <t>Organization of workshops and consultations on electoral dispute resolution by NIEC at national level with judges and other key stakeholders</t>
  </si>
  <si>
    <t>Outreach and consultations on electoral dispute resolution with judges and other electoral stakeholders in FMS</t>
  </si>
  <si>
    <t>Provision of IESG technical assistance and electoral expertise</t>
  </si>
  <si>
    <t>NIEC stakeholder outreach and EDR facilities are developed at NIEC HQ, including security enhancements (UNOPS)</t>
  </si>
  <si>
    <t>Construction of NIEC training and conference facilities at NIEC HQ</t>
  </si>
  <si>
    <t>Including Indirect Support Costs</t>
  </si>
  <si>
    <t xml:space="preserve">Financial Report - PBF Project  Support to NIEC Electoral Dispute Resolution Mechanisms  (Period 01 Dec 2019 to 30 Jun 2022) </t>
  </si>
  <si>
    <t>Including Lessons Learned Activity</t>
  </si>
  <si>
    <t>SL No.</t>
  </si>
  <si>
    <t>Costs</t>
  </si>
  <si>
    <t>Unit Type</t>
  </si>
  <si>
    <t>No. of Units</t>
  </si>
  <si>
    <t>Unit Cost</t>
  </si>
  <si>
    <t>Share</t>
  </si>
  <si>
    <t>Budget</t>
  </si>
  <si>
    <t>Expenditures as of 14th June 2022</t>
  </si>
  <si>
    <t>USD</t>
  </si>
  <si>
    <t>Personnel Costs</t>
  </si>
  <si>
    <t>a</t>
  </si>
  <si>
    <t>Project Manager</t>
  </si>
  <si>
    <t>Month</t>
  </si>
  <si>
    <t>b</t>
  </si>
  <si>
    <t xml:space="preserve">Project Support Officer </t>
  </si>
  <si>
    <t>c</t>
  </si>
  <si>
    <t>Senior National Engineer</t>
  </si>
  <si>
    <t>d</t>
  </si>
  <si>
    <t>Site Engineer</t>
  </si>
  <si>
    <t>e</t>
  </si>
  <si>
    <t>Health and Saftey Officer</t>
  </si>
  <si>
    <t>Subtotal UNOPS personnel</t>
  </si>
  <si>
    <t>Travel</t>
  </si>
  <si>
    <t>International flights (NBO-MOG)</t>
  </si>
  <si>
    <t>Fights</t>
  </si>
  <si>
    <t>Kenya Visa</t>
  </si>
  <si>
    <t>Trip</t>
  </si>
  <si>
    <t>DSA - Nairobi</t>
  </si>
  <si>
    <t>Trips</t>
  </si>
  <si>
    <t xml:space="preserve">Terminals - Nairobi </t>
  </si>
  <si>
    <t>Convoy</t>
  </si>
  <si>
    <t>Subtotal Travel</t>
  </si>
  <si>
    <t>Construction Costs</t>
  </si>
  <si>
    <t>Construction of hardwall offices for NIEC Staff</t>
  </si>
  <si>
    <t>Sq meter</t>
  </si>
  <si>
    <t>Contigency for the construction works</t>
  </si>
  <si>
    <t>Percentage</t>
  </si>
  <si>
    <t>Subtotal Construction Costs</t>
  </si>
  <si>
    <t>Design Costs</t>
  </si>
  <si>
    <t>Detailed Design</t>
  </si>
  <si>
    <t>Lumpsum</t>
  </si>
  <si>
    <t xml:space="preserve">Design Review </t>
  </si>
  <si>
    <t>Subtotal Detailed Design</t>
  </si>
  <si>
    <t>Direct Project Costs</t>
  </si>
  <si>
    <t>Communications (internet, phones etc)</t>
  </si>
  <si>
    <t>Office supplies</t>
  </si>
  <si>
    <t>Project office cost</t>
  </si>
  <si>
    <t>UN Common &amp; Sec. costs</t>
  </si>
  <si>
    <t>Subtotal Project Costs</t>
  </si>
  <si>
    <t>SUBTOTAL Personnel + Travel + Equipment + Design + Construction + Direct Project Costs</t>
  </si>
  <si>
    <t>Direct Support Costs</t>
  </si>
  <si>
    <t>CMDC</t>
  </si>
  <si>
    <t>Indirect Costs</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</si>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</sst>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0.0"/>
    <numFmt numFmtId="165" formatCode="0.0%"/>
    <numFmt numFmtId="166" formatCode="_(* #,##0_);_(* \(#,##0\);_(* &quot;-&quot;??_);_(@_)"/>
    <numFmt numFmtId="167" formatCode="_-* #,##0_-;\-* #,##0_-;_-* &quot;-&quot;_-;_-@"/>
    <numFmt numFmtId="168" formatCode="_-* #,##0.00_-;\-* #,##0.00_-;_-* &quot;-&quot;??_-;_-@"/>
    <numFmt numFmtId="169" formatCode="#,##0_ ;[Red]\-#,##0\ "/>
    <numFmt numFmtId="170" formatCode="_-* #,##0_-;\-* #,##0_-;_-* &quot;-&quot;??_-;_-@"/>
  </numFmts>
  <fonts count="41"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1"/>
      <color theme="1"/>
      <name val="Times New Roman"/>
      <family val="1"/>
    </font>
    <font>
      <b/>
      <sz val="12"/>
      <color theme="1"/>
      <name val="Calibri"/>
      <family val="2"/>
      <charset val="204"/>
      <scheme val="minor"/>
    </font>
    <font>
      <sz val="12"/>
      <color theme="1"/>
      <name val="Times New Roman"/>
      <family val="1"/>
      <charset val="204"/>
    </font>
    <font>
      <b/>
      <sz val="10"/>
      <color theme="0"/>
      <name val="Arial"/>
      <family val="2"/>
      <charset val="204"/>
    </font>
    <font>
      <b/>
      <sz val="10"/>
      <color rgb="FFFFFFFF"/>
      <name val="Arial"/>
      <family val="2"/>
      <charset val="204"/>
    </font>
    <font>
      <sz val="11"/>
      <color theme="1"/>
      <name val="Arial"/>
      <family val="2"/>
      <charset val="204"/>
    </font>
    <font>
      <sz val="11"/>
      <name val="Arial"/>
      <family val="2"/>
      <charset val="204"/>
    </font>
    <font>
      <b/>
      <sz val="10"/>
      <color theme="1"/>
      <name val="Arial"/>
      <family val="2"/>
      <charset val="204"/>
    </font>
    <font>
      <sz val="10"/>
      <color theme="1"/>
      <name val="Arial"/>
      <family val="2"/>
      <charset val="204"/>
    </font>
    <font>
      <sz val="10"/>
      <color rgb="FF000000"/>
      <name val="Arial"/>
      <family val="2"/>
      <charset val="204"/>
    </font>
    <font>
      <sz val="9"/>
      <color theme="1"/>
      <name val="Arial"/>
      <family val="2"/>
      <charset val="204"/>
    </font>
    <font>
      <sz val="11"/>
      <color theme="1"/>
      <name val="Calibri"/>
      <family val="2"/>
      <charset val="204"/>
    </font>
    <font>
      <sz val="10"/>
      <color theme="1"/>
      <name val="Calibri"/>
      <family val="2"/>
      <charset val="204"/>
    </font>
    <font>
      <i/>
      <sz val="10"/>
      <color theme="1"/>
      <name val="Arial"/>
      <family val="2"/>
      <charset val="204"/>
    </font>
    <font>
      <b/>
      <sz val="11"/>
      <color theme="1"/>
      <name val="Arial"/>
      <family val="2"/>
      <charset val="204"/>
    </font>
    <font>
      <sz val="11"/>
      <color rgb="FF000000"/>
      <name val="Arial"/>
      <family val="2"/>
      <charset val="204"/>
    </font>
    <font>
      <b/>
      <sz val="10"/>
      <color rgb="FF000000"/>
      <name val="Arial"/>
      <family val="2"/>
      <charset val="204"/>
    </font>
    <font>
      <sz val="9"/>
      <color rgb="FF000000"/>
      <name val="Arial"/>
      <family val="2"/>
      <charset val="204"/>
    </font>
    <font>
      <sz val="11"/>
      <color rgb="FFFF0000"/>
      <name val="Arial"/>
      <family val="2"/>
      <charset val="204"/>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2"/>
        <bgColor indexed="64"/>
      </patternFill>
    </fill>
    <fill>
      <patternFill patternType="solid">
        <fgColor rgb="FF17365D"/>
        <bgColor rgb="FF17365D"/>
      </patternFill>
    </fill>
    <fill>
      <patternFill patternType="solid">
        <fgColor rgb="FF8DB3E2"/>
        <bgColor rgb="FF8DB3E2"/>
      </patternFill>
    </fill>
    <fill>
      <patternFill patternType="solid">
        <fgColor rgb="FFD8D8D8"/>
        <bgColor rgb="FFD8D8D8"/>
      </patternFill>
    </fill>
    <fill>
      <patternFill patternType="solid">
        <fgColor theme="0"/>
        <bgColor theme="0"/>
      </patternFill>
    </fill>
    <fill>
      <patternFill patternType="solid">
        <fgColor rgb="FFD99594"/>
        <bgColor rgb="FFD99594"/>
      </patternFill>
    </fill>
    <fill>
      <patternFill patternType="solid">
        <fgColor rgb="FFFFFF00"/>
        <bgColor rgb="FFFFFF00"/>
      </patternFill>
    </fill>
  </fills>
  <borders count="5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407">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2" fillId="2" borderId="13" xfId="1" applyFont="1" applyFill="1" applyBorder="1" applyAlignment="1">
      <alignment vertical="center" wrapText="1"/>
    </xf>
    <xf numFmtId="4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4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2"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4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44" fontId="2"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2" fillId="2" borderId="14" xfId="1" applyFont="1" applyFill="1" applyBorder="1" applyAlignment="1" applyProtection="1">
      <alignment vertical="center" wrapText="1"/>
    </xf>
    <xf numFmtId="0" fontId="6" fillId="3" borderId="2" xfId="0" applyFont="1" applyFill="1" applyBorder="1" applyAlignment="1" applyProtection="1">
      <alignment vertical="center"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4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44"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44" fontId="2" fillId="2" borderId="14"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44" fontId="6" fillId="2" borderId="8" xfId="1" applyFont="1" applyFill="1" applyBorder="1" applyAlignment="1" applyProtection="1">
      <alignment wrapText="1"/>
    </xf>
    <xf numFmtId="44" fontId="6" fillId="2" borderId="54" xfId="1" applyFont="1" applyFill="1" applyBorder="1" applyAlignment="1" applyProtection="1">
      <alignment wrapText="1"/>
    </xf>
    <xf numFmtId="44" fontId="2" fillId="2" borderId="55" xfId="1" applyNumberFormat="1" applyFont="1" applyFill="1" applyBorder="1" applyAlignment="1">
      <alignment wrapText="1"/>
    </xf>
    <xf numFmtId="44" fontId="2" fillId="2" borderId="29" xfId="0" applyNumberFormat="1" applyFont="1" applyFill="1" applyBorder="1" applyAlignment="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44" fontId="0" fillId="0" borderId="0" xfId="1" applyFont="1" applyBorder="1" applyAlignment="1">
      <alignment wrapText="1"/>
    </xf>
    <xf numFmtId="44" fontId="0" fillId="6" borderId="15" xfId="1" applyFont="1" applyFill="1" applyBorder="1" applyAlignment="1">
      <alignment wrapText="1"/>
    </xf>
    <xf numFmtId="44" fontId="0" fillId="0" borderId="0" xfId="1" applyFont="1" applyFill="1" applyBorder="1" applyAlignment="1">
      <alignment wrapText="1"/>
    </xf>
    <xf numFmtId="44" fontId="6" fillId="2" borderId="3" xfId="1" applyFont="1" applyFill="1" applyBorder="1" applyAlignment="1" applyProtection="1">
      <alignment horizontal="center"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21" fillId="8"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0" fontId="1" fillId="2" borderId="3" xfId="0" applyFont="1" applyFill="1" applyBorder="1" applyAlignment="1" applyProtection="1">
      <alignment horizontal="center" vertical="center" wrapText="1"/>
    </xf>
    <xf numFmtId="44" fontId="2" fillId="2" borderId="28" xfId="0" applyNumberFormat="1" applyFont="1" applyFill="1" applyBorder="1" applyAlignment="1">
      <alignment vertical="center" wrapText="1"/>
    </xf>
    <xf numFmtId="0" fontId="0" fillId="2" borderId="12" xfId="0" applyFont="1" applyFill="1" applyBorder="1" applyAlignment="1">
      <alignment wrapText="1"/>
    </xf>
    <xf numFmtId="0" fontId="1" fillId="0" borderId="3" xfId="0" applyFont="1" applyBorder="1" applyAlignment="1" applyProtection="1">
      <alignment horizontal="left" vertical="top" wrapText="1"/>
      <protection locked="0"/>
    </xf>
    <xf numFmtId="0" fontId="22" fillId="0" borderId="3" xfId="0" applyFont="1" applyBorder="1" applyAlignment="1">
      <alignment vertical="center" wrapText="1"/>
    </xf>
    <xf numFmtId="0" fontId="1" fillId="2" borderId="3" xfId="0" applyFont="1" applyFill="1" applyBorder="1" applyAlignment="1" applyProtection="1">
      <alignment vertical="center" wrapText="1"/>
    </xf>
    <xf numFmtId="44" fontId="6" fillId="3" borderId="3" xfId="1" applyFont="1" applyFill="1" applyBorder="1" applyAlignment="1" applyProtection="1">
      <alignment vertical="center" wrapText="1"/>
      <protection locked="0"/>
    </xf>
    <xf numFmtId="4" fontId="0" fillId="0" borderId="57" xfId="0" applyNumberFormat="1" applyBorder="1"/>
    <xf numFmtId="0" fontId="6" fillId="3" borderId="56" xfId="0" applyFont="1" applyFill="1" applyBorder="1" applyAlignment="1" applyProtection="1">
      <alignment vertical="center" wrapText="1"/>
      <protection locked="0"/>
    </xf>
    <xf numFmtId="44" fontId="6" fillId="3" borderId="57" xfId="1" applyFont="1" applyFill="1" applyBorder="1" applyAlignment="1" applyProtection="1">
      <alignment horizontal="center" vertical="center" wrapText="1"/>
      <protection locked="0"/>
    </xf>
    <xf numFmtId="0" fontId="2" fillId="3" borderId="56" xfId="0" applyFont="1" applyFill="1" applyBorder="1" applyAlignment="1" applyProtection="1">
      <alignment vertical="center" wrapText="1"/>
    </xf>
    <xf numFmtId="0" fontId="6" fillId="3" borderId="57" xfId="0" applyFont="1" applyFill="1" applyBorder="1" applyAlignment="1" applyProtection="1">
      <alignment vertical="center" wrapText="1"/>
      <protection locked="0"/>
    </xf>
    <xf numFmtId="0" fontId="2" fillId="3" borderId="49" xfId="0" applyFont="1" applyFill="1" applyBorder="1" applyAlignment="1" applyProtection="1">
      <alignment vertical="center" wrapText="1"/>
    </xf>
    <xf numFmtId="0" fontId="0" fillId="0" borderId="49" xfId="0" applyFont="1" applyBorder="1" applyAlignment="1">
      <alignment wrapText="1"/>
    </xf>
    <xf numFmtId="44" fontId="0" fillId="9" borderId="16" xfId="1" applyFont="1" applyFill="1" applyBorder="1" applyAlignment="1">
      <alignment vertical="center" wrapText="1"/>
    </xf>
    <xf numFmtId="0" fontId="1" fillId="0" borderId="3" xfId="0" applyFont="1" applyBorder="1" applyAlignment="1" applyProtection="1">
      <alignment horizontal="left" vertical="center" wrapText="1"/>
      <protection locked="0"/>
    </xf>
    <xf numFmtId="49" fontId="1" fillId="0" borderId="3" xfId="1" applyNumberFormat="1" applyFont="1" applyBorder="1" applyAlignment="1" applyProtection="1">
      <alignment horizontal="left" vertical="center" wrapText="1"/>
      <protection locked="0"/>
    </xf>
    <xf numFmtId="49" fontId="6" fillId="0" borderId="3" xfId="1" applyNumberFormat="1" applyFont="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49" fontId="6" fillId="3" borderId="3" xfId="1" applyNumberFormat="1" applyFont="1" applyFill="1" applyBorder="1" applyAlignment="1" applyProtection="1">
      <alignment horizontal="left" vertical="center" wrapText="1"/>
      <protection locked="0"/>
    </xf>
    <xf numFmtId="0" fontId="0" fillId="0" borderId="56" xfId="0" applyFont="1" applyBorder="1" applyAlignment="1">
      <alignment vertical="center" wrapText="1"/>
    </xf>
    <xf numFmtId="0" fontId="1" fillId="0" borderId="3" xfId="1" quotePrefix="1" applyNumberFormat="1" applyFont="1" applyBorder="1" applyAlignment="1" applyProtection="1">
      <alignment horizontal="center" vertical="center" wrapText="1"/>
      <protection locked="0"/>
    </xf>
    <xf numFmtId="3" fontId="0" fillId="0" borderId="0" xfId="0" applyNumberFormat="1" applyFont="1" applyBorder="1" applyAlignment="1">
      <alignment wrapText="1"/>
    </xf>
    <xf numFmtId="44" fontId="0" fillId="0" borderId="0" xfId="0" applyNumberFormat="1" applyFont="1" applyBorder="1" applyAlignment="1">
      <alignment wrapText="1"/>
    </xf>
    <xf numFmtId="44" fontId="2" fillId="3" borderId="0" xfId="0" applyNumberFormat="1" applyFont="1" applyFill="1" applyBorder="1" applyAlignment="1" applyProtection="1">
      <alignment vertical="center" wrapText="1"/>
      <protection locked="0"/>
    </xf>
    <xf numFmtId="164" fontId="0" fillId="0" borderId="0" xfId="0" applyNumberFormat="1"/>
    <xf numFmtId="49" fontId="6" fillId="0" borderId="3" xfId="0" applyNumberFormat="1" applyFont="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4" fontId="24" fillId="0" borderId="0" xfId="0" applyNumberFormat="1" applyFont="1"/>
    <xf numFmtId="44" fontId="0" fillId="0" borderId="0" xfId="0" applyNumberFormat="1" applyFont="1" applyFill="1" applyBorder="1" applyAlignment="1">
      <alignment wrapText="1"/>
    </xf>
    <xf numFmtId="165" fontId="0" fillId="9" borderId="14" xfId="2" applyNumberFormat="1" applyFont="1" applyFill="1" applyBorder="1" applyAlignment="1">
      <alignment wrapText="1"/>
    </xf>
    <xf numFmtId="44" fontId="2" fillId="0" borderId="0" xfId="0" applyNumberFormat="1" applyFont="1" applyFill="1" applyBorder="1" applyAlignment="1" applyProtection="1">
      <alignment vertical="center" wrapText="1"/>
      <protection locked="0"/>
    </xf>
    <xf numFmtId="0" fontId="0" fillId="0" borderId="0" xfId="0" applyFont="1" applyBorder="1" applyAlignment="1">
      <alignment vertical="center" wrapText="1"/>
    </xf>
    <xf numFmtId="3" fontId="24" fillId="0" borderId="0" xfId="0" applyNumberFormat="1" applyFont="1" applyAlignment="1">
      <alignment vertical="center"/>
    </xf>
    <xf numFmtId="44" fontId="6" fillId="3" borderId="39" xfId="0" applyNumberFormat="1" applyFont="1" applyFill="1" applyBorder="1" applyAlignment="1">
      <alignment wrapText="1"/>
    </xf>
    <xf numFmtId="44" fontId="6" fillId="3" borderId="3" xfId="0" applyNumberFormat="1" applyFont="1" applyFill="1" applyBorder="1" applyAlignment="1">
      <alignment wrapText="1"/>
    </xf>
    <xf numFmtId="44" fontId="6" fillId="3" borderId="3" xfId="1" applyNumberFormat="1" applyFont="1" applyFill="1" applyBorder="1" applyAlignment="1">
      <alignment wrapText="1"/>
    </xf>
    <xf numFmtId="44" fontId="6" fillId="3" borderId="13" xfId="0" applyNumberFormat="1" applyFont="1" applyFill="1" applyBorder="1" applyAlignment="1">
      <alignment wrapText="1"/>
    </xf>
    <xf numFmtId="44" fontId="6" fillId="3" borderId="39" xfId="0" applyNumberFormat="1" applyFont="1" applyFill="1" applyBorder="1" applyAlignment="1" applyProtection="1">
      <alignment wrapText="1"/>
      <protection locked="0"/>
    </xf>
    <xf numFmtId="44" fontId="6" fillId="3" borderId="3" xfId="0" applyNumberFormat="1" applyFont="1" applyFill="1" applyBorder="1" applyAlignment="1" applyProtection="1">
      <alignment wrapText="1"/>
      <protection locked="0"/>
    </xf>
    <xf numFmtId="4" fontId="6" fillId="3" borderId="0" xfId="0" applyNumberFormat="1" applyFont="1" applyFill="1" applyBorder="1" applyAlignment="1" applyProtection="1">
      <alignment vertical="center" wrapText="1"/>
      <protection locked="0"/>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31" xfId="1" applyFont="1" applyFill="1" applyBorder="1" applyAlignment="1" applyProtection="1">
      <alignment horizontal="center" vertical="center" wrapText="1"/>
    </xf>
    <xf numFmtId="4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19" fillId="0" borderId="0" xfId="0" applyFont="1" applyBorder="1" applyAlignment="1">
      <alignment horizontal="left" vertical="top" wrapText="1"/>
    </xf>
    <xf numFmtId="49" fontId="2" fillId="3" borderId="3" xfId="0" applyNumberFormat="1" applyFont="1" applyFill="1" applyBorder="1" applyAlignment="1" applyProtection="1">
      <alignment horizontal="left" vertical="center" wrapText="1"/>
      <protection locked="0"/>
    </xf>
    <xf numFmtId="44" fontId="2" fillId="3" borderId="3" xfId="1" applyFont="1" applyFill="1" applyBorder="1" applyAlignment="1" applyProtection="1">
      <alignment horizontal="left" vertical="center"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4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49" fontId="2" fillId="3" borderId="3" xfId="0" applyNumberFormat="1"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49" fontId="23" fillId="3" borderId="3" xfId="0" applyNumberFormat="1" applyFont="1" applyFill="1" applyBorder="1" applyAlignment="1" applyProtection="1">
      <alignment horizontal="left" vertical="center" wrapText="1"/>
      <protection locked="0"/>
    </xf>
    <xf numFmtId="44" fontId="23" fillId="3" borderId="3" xfId="1" applyFont="1" applyFill="1" applyBorder="1" applyAlignment="1" applyProtection="1">
      <alignment horizontal="left" vertical="center" wrapText="1"/>
      <protection locked="0"/>
    </xf>
    <xf numFmtId="0" fontId="14" fillId="6" borderId="11" xfId="0" applyFont="1" applyFill="1" applyBorder="1" applyAlignment="1">
      <alignment horizontal="left" wrapText="1"/>
    </xf>
    <xf numFmtId="0" fontId="14" fillId="6" borderId="0" xfId="0" applyFont="1" applyFill="1" applyBorder="1" applyAlignment="1">
      <alignment horizontal="lef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2" fillId="6" borderId="11"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44" fontId="3" fillId="2" borderId="49" xfId="0" applyNumberFormat="1" applyFont="1" applyFill="1" applyBorder="1" applyAlignment="1">
      <alignment horizontal="center"/>
    </xf>
    <xf numFmtId="44" fontId="3" fillId="2" borderId="50" xfId="0" applyNumberFormat="1" applyFont="1" applyFill="1" applyBorder="1" applyAlignment="1">
      <alignment horizontal="center"/>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166" fontId="25" fillId="10" borderId="3" xfId="0" applyNumberFormat="1" applyFont="1" applyFill="1" applyBorder="1" applyAlignment="1">
      <alignment horizontal="center" vertical="center"/>
    </xf>
    <xf numFmtId="166" fontId="25" fillId="10" borderId="3" xfId="0" applyNumberFormat="1" applyFont="1" applyFill="1" applyBorder="1" applyAlignment="1">
      <alignment horizontal="center" vertical="center" wrapText="1"/>
    </xf>
    <xf numFmtId="166" fontId="25" fillId="10" borderId="3" xfId="0" applyNumberFormat="1" applyFont="1" applyFill="1" applyBorder="1" applyAlignment="1">
      <alignment horizontal="center" vertical="center" wrapText="1"/>
    </xf>
    <xf numFmtId="166" fontId="26" fillId="10" borderId="3" xfId="0" applyNumberFormat="1" applyFont="1" applyFill="1" applyBorder="1" applyAlignment="1">
      <alignment horizontal="center" vertical="center"/>
    </xf>
    <xf numFmtId="166" fontId="26" fillId="10" borderId="3" xfId="0" applyNumberFormat="1" applyFont="1" applyFill="1" applyBorder="1" applyAlignment="1">
      <alignment horizontal="center" vertical="center" wrapText="1"/>
    </xf>
    <xf numFmtId="0" fontId="27" fillId="0" borderId="0" xfId="0" applyFont="1" applyAlignment="1">
      <alignment vertical="center"/>
    </xf>
    <xf numFmtId="0" fontId="28" fillId="0" borderId="3" xfId="0" applyFont="1" applyBorder="1"/>
    <xf numFmtId="0" fontId="25" fillId="10" borderId="3" xfId="0" applyFont="1" applyFill="1" applyBorder="1" applyAlignment="1">
      <alignment horizontal="center" vertical="center" wrapText="1"/>
    </xf>
    <xf numFmtId="166" fontId="29" fillId="11" borderId="3" xfId="0" applyNumberFormat="1" applyFont="1" applyFill="1" applyBorder="1" applyAlignment="1">
      <alignment horizontal="center" vertical="center" wrapText="1"/>
    </xf>
    <xf numFmtId="166" fontId="29" fillId="11" borderId="3" xfId="0" applyNumberFormat="1" applyFont="1" applyFill="1" applyBorder="1" applyAlignment="1">
      <alignment vertical="center" wrapText="1"/>
    </xf>
    <xf numFmtId="166" fontId="29" fillId="11" borderId="3" xfId="0" applyNumberFormat="1" applyFont="1" applyFill="1" applyBorder="1" applyAlignment="1">
      <alignment vertical="center"/>
    </xf>
    <xf numFmtId="0" fontId="30" fillId="0" borderId="3" xfId="0" applyFont="1" applyBorder="1" applyAlignment="1">
      <alignment horizontal="right" vertical="center"/>
    </xf>
    <xf numFmtId="166" fontId="30" fillId="0" borderId="3" xfId="0" applyNumberFormat="1" applyFont="1" applyBorder="1" applyAlignment="1">
      <alignment horizontal="left" vertical="center" wrapText="1"/>
    </xf>
    <xf numFmtId="166" fontId="30" fillId="0" borderId="3" xfId="0" applyNumberFormat="1" applyFont="1" applyBorder="1" applyAlignment="1">
      <alignment horizontal="center" vertical="center" wrapText="1"/>
    </xf>
    <xf numFmtId="166" fontId="30" fillId="0" borderId="3" xfId="0" applyNumberFormat="1" applyFont="1" applyBorder="1" applyAlignment="1">
      <alignment vertical="center" wrapText="1"/>
    </xf>
    <xf numFmtId="166" fontId="30" fillId="0" borderId="3" xfId="0" applyNumberFormat="1" applyFont="1" applyBorder="1" applyAlignment="1">
      <alignment vertical="center"/>
    </xf>
    <xf numFmtId="9" fontId="30" fillId="0" borderId="3" xfId="0" applyNumberFormat="1" applyFont="1" applyBorder="1" applyAlignment="1">
      <alignment vertical="center"/>
    </xf>
    <xf numFmtId="166" fontId="31" fillId="0" borderId="3" xfId="0" applyNumberFormat="1" applyFont="1" applyBorder="1" applyAlignment="1">
      <alignment vertical="center"/>
    </xf>
    <xf numFmtId="0" fontId="32" fillId="0" borderId="0" xfId="0" applyFont="1" applyAlignment="1">
      <alignment vertical="center"/>
    </xf>
    <xf numFmtId="0" fontId="33" fillId="0" borderId="0" xfId="0" applyFont="1" applyAlignment="1">
      <alignment horizontal="right"/>
    </xf>
    <xf numFmtId="167" fontId="33" fillId="0" borderId="0" xfId="0" applyNumberFormat="1" applyFont="1"/>
    <xf numFmtId="166" fontId="33" fillId="0" borderId="0" xfId="0" applyNumberFormat="1" applyFont="1"/>
    <xf numFmtId="0" fontId="34" fillId="0" borderId="0" xfId="0" applyFont="1"/>
    <xf numFmtId="168" fontId="34" fillId="0" borderId="0" xfId="0" applyNumberFormat="1" applyFont="1"/>
    <xf numFmtId="0" fontId="30" fillId="0" borderId="0" xfId="0" applyFont="1" applyAlignment="1">
      <alignment vertical="center"/>
    </xf>
    <xf numFmtId="0" fontId="35" fillId="12" borderId="3" xfId="0" applyFont="1" applyFill="1" applyBorder="1" applyAlignment="1">
      <alignment horizontal="right" vertical="center"/>
    </xf>
    <xf numFmtId="166" fontId="35" fillId="12" borderId="3" xfId="0" applyNumberFormat="1" applyFont="1" applyFill="1" applyBorder="1" applyAlignment="1">
      <alignment horizontal="center" vertical="center" wrapText="1"/>
    </xf>
    <xf numFmtId="166" fontId="29" fillId="12" borderId="3" xfId="0" applyNumberFormat="1" applyFont="1" applyFill="1" applyBorder="1" applyAlignment="1">
      <alignment vertical="center"/>
    </xf>
    <xf numFmtId="0" fontId="36" fillId="0" borderId="0" xfId="0" applyFont="1" applyAlignment="1">
      <alignment vertical="center"/>
    </xf>
    <xf numFmtId="0" fontId="35" fillId="0" borderId="3" xfId="0" applyFont="1" applyBorder="1" applyAlignment="1">
      <alignment horizontal="center" vertical="center"/>
    </xf>
    <xf numFmtId="166" fontId="30" fillId="0" borderId="3" xfId="0" applyNumberFormat="1" applyFont="1" applyBorder="1" applyAlignment="1">
      <alignment horizontal="right" vertical="center" wrapText="1"/>
    </xf>
    <xf numFmtId="169" fontId="33" fillId="0" borderId="3" xfId="0" applyNumberFormat="1" applyFont="1" applyBorder="1"/>
    <xf numFmtId="0" fontId="35" fillId="12" borderId="3" xfId="0" applyFont="1" applyFill="1" applyBorder="1" applyAlignment="1">
      <alignment vertical="center"/>
    </xf>
    <xf numFmtId="2" fontId="35" fillId="13" borderId="3" xfId="0" applyNumberFormat="1" applyFont="1" applyFill="1" applyBorder="1" applyAlignment="1">
      <alignment horizontal="center" vertical="center"/>
    </xf>
    <xf numFmtId="0" fontId="30" fillId="0" borderId="3" xfId="0" applyFont="1" applyBorder="1" applyAlignment="1">
      <alignment wrapText="1"/>
    </xf>
    <xf numFmtId="0" fontId="30" fillId="0" borderId="3" xfId="0" applyFont="1" applyBorder="1" applyAlignment="1">
      <alignment horizontal="center" vertical="center" wrapText="1"/>
    </xf>
    <xf numFmtId="0" fontId="30" fillId="0" borderId="3" xfId="0" applyFont="1" applyBorder="1" applyAlignment="1">
      <alignment vertical="center" wrapText="1"/>
    </xf>
    <xf numFmtId="1" fontId="30" fillId="0" borderId="3" xfId="0" applyNumberFormat="1" applyFont="1" applyBorder="1" applyAlignment="1">
      <alignment horizontal="right" vertical="center"/>
    </xf>
    <xf numFmtId="9" fontId="31" fillId="0" borderId="3" xfId="0" applyNumberFormat="1" applyFont="1" applyBorder="1" applyAlignment="1">
      <alignment vertical="center" wrapText="1"/>
    </xf>
    <xf numFmtId="9" fontId="29" fillId="0" borderId="3" xfId="0" applyNumberFormat="1" applyFont="1" applyBorder="1" applyAlignment="1">
      <alignment vertical="center"/>
    </xf>
    <xf numFmtId="166" fontId="27" fillId="0" borderId="0" xfId="0" applyNumberFormat="1" applyFont="1" applyAlignment="1">
      <alignment vertical="center"/>
    </xf>
    <xf numFmtId="2" fontId="35" fillId="12" borderId="3" xfId="0" applyNumberFormat="1" applyFont="1" applyFill="1" applyBorder="1" applyAlignment="1">
      <alignment vertical="center"/>
    </xf>
    <xf numFmtId="9" fontId="32" fillId="0" borderId="0" xfId="0" applyNumberFormat="1" applyFont="1" applyAlignment="1">
      <alignment vertical="center"/>
    </xf>
    <xf numFmtId="2" fontId="35" fillId="0" borderId="3" xfId="0" applyNumberFormat="1" applyFont="1" applyBorder="1" applyAlignment="1">
      <alignment horizontal="center" vertical="center"/>
    </xf>
    <xf numFmtId="166" fontId="32" fillId="0" borderId="0" xfId="0" applyNumberFormat="1" applyFont="1" applyAlignment="1">
      <alignment vertical="center"/>
    </xf>
    <xf numFmtId="2" fontId="30" fillId="13" borderId="3" xfId="0" applyNumberFormat="1" applyFont="1" applyFill="1" applyBorder="1" applyAlignment="1">
      <alignment horizontal="right" vertical="center"/>
    </xf>
    <xf numFmtId="166" fontId="30" fillId="13" borderId="3" xfId="0" applyNumberFormat="1" applyFont="1" applyFill="1" applyBorder="1" applyAlignment="1">
      <alignment horizontal="left" vertical="center" wrapText="1"/>
    </xf>
    <xf numFmtId="166" fontId="30" fillId="13" borderId="3" xfId="0" applyNumberFormat="1" applyFont="1" applyFill="1" applyBorder="1" applyAlignment="1">
      <alignment horizontal="center" vertical="center" wrapText="1"/>
    </xf>
    <xf numFmtId="166" fontId="30" fillId="13" borderId="3" xfId="0" applyNumberFormat="1" applyFont="1" applyFill="1" applyBorder="1" applyAlignment="1">
      <alignment vertical="center" wrapText="1"/>
    </xf>
    <xf numFmtId="166" fontId="30" fillId="13" borderId="3" xfId="0" applyNumberFormat="1" applyFont="1" applyFill="1" applyBorder="1" applyAlignment="1">
      <alignment vertical="center"/>
    </xf>
    <xf numFmtId="9" fontId="30" fillId="13" borderId="3" xfId="0" applyNumberFormat="1" applyFont="1" applyFill="1" applyBorder="1" applyAlignment="1">
      <alignment vertical="center"/>
    </xf>
    <xf numFmtId="166" fontId="31" fillId="13" borderId="3" xfId="0" applyNumberFormat="1" applyFont="1" applyFill="1" applyBorder="1" applyAlignment="1">
      <alignment vertical="center"/>
    </xf>
    <xf numFmtId="164" fontId="30" fillId="0" borderId="3" xfId="0" applyNumberFormat="1" applyFont="1" applyBorder="1" applyAlignment="1">
      <alignment horizontal="center" vertical="center" wrapText="1"/>
    </xf>
    <xf numFmtId="0" fontId="37" fillId="0" borderId="0" xfId="0" applyFont="1" applyAlignment="1">
      <alignment vertical="center"/>
    </xf>
    <xf numFmtId="168" fontId="33" fillId="0" borderId="0" xfId="0" applyNumberFormat="1" applyFont="1"/>
    <xf numFmtId="0" fontId="30" fillId="12" borderId="3" xfId="0" applyFont="1" applyFill="1" applyBorder="1" applyAlignment="1">
      <alignment vertical="center"/>
    </xf>
    <xf numFmtId="166" fontId="29" fillId="12" borderId="3" xfId="0" applyNumberFormat="1" applyFont="1" applyFill="1" applyBorder="1" applyAlignment="1">
      <alignment horizontal="center" vertical="center" wrapText="1"/>
    </xf>
    <xf numFmtId="1" fontId="29" fillId="0" borderId="3" xfId="0" applyNumberFormat="1" applyFont="1" applyBorder="1" applyAlignment="1">
      <alignment vertical="center"/>
    </xf>
    <xf numFmtId="166" fontId="31" fillId="0" borderId="3" xfId="0" applyNumberFormat="1" applyFont="1" applyBorder="1" applyAlignment="1">
      <alignment horizontal="left" vertical="center" wrapText="1"/>
    </xf>
    <xf numFmtId="166" fontId="31" fillId="0" borderId="3" xfId="0" applyNumberFormat="1" applyFont="1" applyBorder="1" applyAlignment="1">
      <alignment horizontal="center" vertical="center" wrapText="1"/>
    </xf>
    <xf numFmtId="0" fontId="29" fillId="14" borderId="3" xfId="0" applyFont="1" applyFill="1" applyBorder="1" applyAlignment="1">
      <alignment vertical="center"/>
    </xf>
    <xf numFmtId="166" fontId="29" fillId="14" borderId="3" xfId="0" applyNumberFormat="1" applyFont="1" applyFill="1" applyBorder="1" applyAlignment="1">
      <alignment horizontal="center" vertical="center" wrapText="1"/>
    </xf>
    <xf numFmtId="166" fontId="29" fillId="14" borderId="3" xfId="0" applyNumberFormat="1" applyFont="1" applyFill="1" applyBorder="1" applyAlignment="1">
      <alignment vertical="center" wrapText="1"/>
    </xf>
    <xf numFmtId="9" fontId="29" fillId="14" borderId="3" xfId="0" applyNumberFormat="1" applyFont="1" applyFill="1" applyBorder="1" applyAlignment="1">
      <alignment vertical="center"/>
    </xf>
    <xf numFmtId="166" fontId="29" fillId="14" borderId="3" xfId="0" applyNumberFormat="1" applyFont="1" applyFill="1" applyBorder="1" applyAlignment="1">
      <alignment vertical="center"/>
    </xf>
    <xf numFmtId="170" fontId="29" fillId="14" borderId="3" xfId="0" applyNumberFormat="1" applyFont="1" applyFill="1" applyBorder="1" applyAlignment="1">
      <alignment vertical="center"/>
    </xf>
    <xf numFmtId="170" fontId="38" fillId="14" borderId="3" xfId="0" applyNumberFormat="1" applyFont="1" applyFill="1" applyBorder="1" applyAlignment="1">
      <alignment vertical="center"/>
    </xf>
    <xf numFmtId="168" fontId="27" fillId="0" borderId="0" xfId="0" applyNumberFormat="1" applyFont="1" applyAlignment="1">
      <alignment vertical="center"/>
    </xf>
    <xf numFmtId="0" fontId="29" fillId="15" borderId="3" xfId="0" applyFont="1" applyFill="1" applyBorder="1" applyAlignment="1">
      <alignment vertical="center" wrapText="1"/>
    </xf>
    <xf numFmtId="0" fontId="29" fillId="15" borderId="3" xfId="0" applyFont="1" applyFill="1" applyBorder="1" applyAlignment="1">
      <alignment horizontal="center" vertical="center" wrapText="1"/>
    </xf>
    <xf numFmtId="0" fontId="29" fillId="15" borderId="3" xfId="0" applyFont="1" applyFill="1" applyBorder="1" applyAlignment="1">
      <alignment vertical="center"/>
    </xf>
    <xf numFmtId="166" fontId="29" fillId="15" borderId="3" xfId="0" applyNumberFormat="1" applyFont="1" applyFill="1" applyBorder="1" applyAlignment="1">
      <alignment vertical="center"/>
    </xf>
    <xf numFmtId="10" fontId="27" fillId="0" borderId="0" xfId="0" applyNumberFormat="1" applyFont="1" applyAlignment="1">
      <alignment vertical="center"/>
    </xf>
    <xf numFmtId="0" fontId="27" fillId="0" borderId="0" xfId="0" applyFont="1" applyAlignment="1">
      <alignment vertical="center" wrapText="1"/>
    </xf>
    <xf numFmtId="0" fontId="27" fillId="0" borderId="0" xfId="0" applyFont="1" applyAlignment="1">
      <alignment horizontal="center" vertical="center" wrapText="1"/>
    </xf>
    <xf numFmtId="168" fontId="39" fillId="0" borderId="0" xfId="0" applyNumberFormat="1" applyFont="1"/>
    <xf numFmtId="1" fontId="27" fillId="0" borderId="0" xfId="0" applyNumberFormat="1" applyFont="1" applyAlignment="1">
      <alignment vertical="center"/>
    </xf>
    <xf numFmtId="9" fontId="27" fillId="0" borderId="0" xfId="0" applyNumberFormat="1" applyFont="1" applyAlignment="1">
      <alignment vertical="center"/>
    </xf>
    <xf numFmtId="0" fontId="40" fillId="0" borderId="0" xfId="0" applyFont="1" applyAlignment="1">
      <alignment vertical="center" wrapText="1"/>
    </xf>
    <xf numFmtId="166" fontId="27" fillId="0" borderId="0" xfId="0" applyNumberFormat="1" applyFont="1" applyAlignment="1">
      <alignment horizontal="center" vertical="center" wrapText="1"/>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80"/>
  <sheetViews>
    <sheetView showGridLines="0" showZeros="0" tabSelected="1" topLeftCell="A41" zoomScale="70" zoomScaleNormal="70" workbookViewId="0">
      <selection activeCell="I72" sqref="I72"/>
    </sheetView>
  </sheetViews>
  <sheetFormatPr defaultColWidth="9.140625" defaultRowHeight="15" x14ac:dyDescent="0.25"/>
  <cols>
    <col min="1" max="1" width="9.140625" style="43"/>
    <col min="2" max="2" width="30.7109375" style="43" customWidth="1"/>
    <col min="3" max="3" width="58.140625" style="43" customWidth="1"/>
    <col min="4" max="4" width="18.7109375" style="43" customWidth="1"/>
    <col min="5" max="5" width="16.140625" style="43" customWidth="1"/>
    <col min="6" max="6" width="16.28515625" style="43" customWidth="1"/>
    <col min="7" max="7" width="23.140625" style="43" customWidth="1"/>
    <col min="8" max="8" width="22.42578125" style="43" customWidth="1"/>
    <col min="9" max="9" width="22.42578125" style="190" customWidth="1"/>
    <col min="10" max="10" width="30.28515625" style="43" customWidth="1"/>
    <col min="11" max="11" width="18.85546875" style="43" customWidth="1"/>
    <col min="12" max="12" width="16.140625" style="43" customWidth="1"/>
    <col min="13" max="13" width="17.7109375" style="43" customWidth="1"/>
    <col min="14" max="14" width="26.42578125" style="43" customWidth="1"/>
    <col min="15" max="15" width="22.42578125" style="43" customWidth="1"/>
    <col min="16" max="16" width="29.7109375" style="43" customWidth="1"/>
    <col min="17" max="17" width="23.42578125" style="43" customWidth="1"/>
    <col min="18" max="18" width="18.42578125" style="43" customWidth="1"/>
    <col min="19" max="19" width="17.42578125" style="43" customWidth="1"/>
    <col min="20" max="20" width="25.140625" style="43" customWidth="1"/>
    <col min="21" max="16384" width="9.140625" style="43"/>
  </cols>
  <sheetData>
    <row r="2" spans="2:11" ht="93.75" customHeight="1" x14ac:dyDescent="0.25">
      <c r="B2" s="262" t="s">
        <v>469</v>
      </c>
      <c r="C2" s="262"/>
      <c r="D2" s="262"/>
      <c r="E2" s="262"/>
      <c r="F2" s="262"/>
      <c r="G2" s="262"/>
      <c r="H2" s="262"/>
      <c r="I2" s="262"/>
      <c r="J2" s="262"/>
    </row>
    <row r="3" spans="2:11" ht="15.75" x14ac:dyDescent="0.25">
      <c r="B3" s="46"/>
    </row>
    <row r="4" spans="2:11" ht="15.75" hidden="1" x14ac:dyDescent="0.25">
      <c r="B4" s="46"/>
    </row>
    <row r="5" spans="2:11" ht="36.75" hidden="1" customHeight="1" x14ac:dyDescent="0.55000000000000004">
      <c r="B5" s="132" t="s">
        <v>12</v>
      </c>
      <c r="C5" s="133"/>
      <c r="D5" s="133"/>
      <c r="E5" s="133"/>
      <c r="F5" s="133"/>
      <c r="G5" s="133"/>
      <c r="H5" s="134"/>
      <c r="I5" s="191"/>
      <c r="J5" s="135"/>
    </row>
    <row r="6" spans="2:11" ht="175.5" hidden="1" customHeight="1" thickBot="1" x14ac:dyDescent="0.4">
      <c r="B6" s="265" t="s">
        <v>442</v>
      </c>
      <c r="C6" s="266"/>
      <c r="D6" s="266"/>
      <c r="E6" s="266"/>
      <c r="F6" s="266"/>
      <c r="G6" s="266"/>
      <c r="H6" s="266"/>
      <c r="I6" s="267"/>
      <c r="J6" s="268"/>
    </row>
    <row r="7" spans="2:11" hidden="1" x14ac:dyDescent="0.25">
      <c r="B7" s="47"/>
    </row>
    <row r="9" spans="2:11" ht="27" customHeight="1" x14ac:dyDescent="0.4">
      <c r="B9" s="276" t="s">
        <v>453</v>
      </c>
      <c r="C9" s="277"/>
      <c r="D9" s="277"/>
      <c r="E9" s="277"/>
      <c r="F9" s="277"/>
      <c r="G9" s="277"/>
      <c r="H9" s="277"/>
      <c r="I9" s="277"/>
      <c r="J9" s="277"/>
    </row>
    <row r="11" spans="2:11" ht="25.5" customHeight="1" x14ac:dyDescent="0.25">
      <c r="D11" s="48"/>
      <c r="E11" s="48"/>
      <c r="F11" s="48"/>
      <c r="G11" s="48"/>
      <c r="H11" s="45"/>
      <c r="I11" s="192"/>
      <c r="J11" s="44"/>
      <c r="K11" s="44"/>
    </row>
    <row r="12" spans="2:11" ht="118.5" customHeight="1" x14ac:dyDescent="0.25">
      <c r="B12" s="54" t="s">
        <v>436</v>
      </c>
      <c r="C12" s="54" t="s">
        <v>437</v>
      </c>
      <c r="D12" s="54" t="s">
        <v>438</v>
      </c>
      <c r="E12" s="54" t="s">
        <v>439</v>
      </c>
      <c r="F12" s="54" t="s">
        <v>440</v>
      </c>
      <c r="G12" s="116" t="s">
        <v>38</v>
      </c>
      <c r="H12" s="54" t="s">
        <v>441</v>
      </c>
      <c r="I12" s="204" t="s">
        <v>446</v>
      </c>
      <c r="J12" s="54" t="s">
        <v>17</v>
      </c>
      <c r="K12" s="53"/>
    </row>
    <row r="13" spans="2:11" ht="18.75" customHeight="1" x14ac:dyDescent="0.25">
      <c r="B13" s="54"/>
      <c r="C13" s="54"/>
      <c r="D13" s="85" t="s">
        <v>452</v>
      </c>
      <c r="E13" s="85" t="s">
        <v>454</v>
      </c>
      <c r="F13" s="85"/>
      <c r="G13" s="116"/>
      <c r="H13" s="54"/>
      <c r="I13" s="193"/>
      <c r="J13" s="54"/>
      <c r="K13" s="53"/>
    </row>
    <row r="14" spans="2:11" ht="51" customHeight="1" x14ac:dyDescent="0.25">
      <c r="B14" s="113" t="s">
        <v>0</v>
      </c>
      <c r="C14" s="263" t="s">
        <v>455</v>
      </c>
      <c r="D14" s="263"/>
      <c r="E14" s="263"/>
      <c r="F14" s="263"/>
      <c r="G14" s="263"/>
      <c r="H14" s="263"/>
      <c r="I14" s="264"/>
      <c r="J14" s="263"/>
      <c r="K14" s="19"/>
    </row>
    <row r="15" spans="2:11" ht="51" customHeight="1" x14ac:dyDescent="0.25">
      <c r="B15" s="113" t="s">
        <v>1</v>
      </c>
      <c r="C15" s="274" t="s">
        <v>456</v>
      </c>
      <c r="D15" s="274"/>
      <c r="E15" s="274"/>
      <c r="F15" s="274"/>
      <c r="G15" s="274"/>
      <c r="H15" s="274"/>
      <c r="I15" s="275"/>
      <c r="J15" s="274"/>
      <c r="K15" s="56"/>
    </row>
    <row r="16" spans="2:11" ht="50.1" customHeight="1" x14ac:dyDescent="0.25">
      <c r="B16" s="169" t="s">
        <v>2</v>
      </c>
      <c r="C16" s="219" t="s">
        <v>457</v>
      </c>
      <c r="D16" s="20">
        <v>50000</v>
      </c>
      <c r="E16" s="20"/>
      <c r="F16" s="20"/>
      <c r="G16" s="149">
        <f>SUM(D16:F16)</f>
        <v>50000</v>
      </c>
      <c r="H16" s="146"/>
      <c r="I16" s="225">
        <v>0</v>
      </c>
      <c r="J16" s="220"/>
      <c r="K16" s="57"/>
    </row>
    <row r="17" spans="1:13" ht="50.1" customHeight="1" x14ac:dyDescent="0.25">
      <c r="B17" s="169" t="s">
        <v>3</v>
      </c>
      <c r="C17" s="219" t="s">
        <v>458</v>
      </c>
      <c r="D17" s="20">
        <v>150000</v>
      </c>
      <c r="E17" s="20"/>
      <c r="F17" s="20"/>
      <c r="G17" s="149">
        <f t="shared" ref="G17:G23" si="0">SUM(D17:F17)</f>
        <v>150000</v>
      </c>
      <c r="H17" s="146"/>
      <c r="I17" s="195">
        <v>107961.60000000001</v>
      </c>
      <c r="J17" s="220"/>
      <c r="K17" s="57"/>
      <c r="L17" s="227"/>
    </row>
    <row r="18" spans="1:13" ht="50.1" customHeight="1" x14ac:dyDescent="0.25">
      <c r="B18" s="169" t="s">
        <v>4</v>
      </c>
      <c r="C18" s="219" t="s">
        <v>459</v>
      </c>
      <c r="D18" s="20">
        <v>348298.4</v>
      </c>
      <c r="E18" s="20"/>
      <c r="F18" s="20"/>
      <c r="G18" s="149">
        <f t="shared" si="0"/>
        <v>348298.4</v>
      </c>
      <c r="H18" s="146"/>
      <c r="I18" s="195">
        <v>348298.4</v>
      </c>
      <c r="J18" s="220"/>
      <c r="K18" s="57"/>
    </row>
    <row r="19" spans="1:13" ht="50.1" customHeight="1" x14ac:dyDescent="0.25">
      <c r="B19" s="169" t="s">
        <v>31</v>
      </c>
      <c r="C19" s="219" t="s">
        <v>463</v>
      </c>
      <c r="D19" s="20">
        <v>50000</v>
      </c>
      <c r="E19" s="20"/>
      <c r="F19" s="20"/>
      <c r="G19" s="149">
        <f t="shared" si="0"/>
        <v>50000</v>
      </c>
      <c r="H19" s="146"/>
      <c r="I19" s="195">
        <v>50000</v>
      </c>
      <c r="J19" s="221"/>
      <c r="K19" s="57"/>
      <c r="M19" s="226"/>
    </row>
    <row r="20" spans="1:13" ht="50.1" customHeight="1" x14ac:dyDescent="0.25">
      <c r="B20" s="169" t="s">
        <v>32</v>
      </c>
      <c r="C20" s="219" t="s">
        <v>464</v>
      </c>
      <c r="D20" s="20">
        <v>125000</v>
      </c>
      <c r="E20" s="20"/>
      <c r="F20" s="20"/>
      <c r="G20" s="149">
        <f t="shared" si="0"/>
        <v>125000</v>
      </c>
      <c r="H20" s="146"/>
      <c r="I20" s="195">
        <v>125000</v>
      </c>
      <c r="J20" s="221"/>
      <c r="K20" s="57"/>
      <c r="L20" s="227"/>
    </row>
    <row r="21" spans="1:13" ht="50.1" customHeight="1" x14ac:dyDescent="0.25">
      <c r="B21" s="169" t="s">
        <v>33</v>
      </c>
      <c r="C21" s="219" t="s">
        <v>465</v>
      </c>
      <c r="D21" s="20">
        <v>600000</v>
      </c>
      <c r="E21" s="20"/>
      <c r="F21" s="20"/>
      <c r="G21" s="149">
        <f t="shared" si="0"/>
        <v>600000</v>
      </c>
      <c r="H21" s="146"/>
      <c r="I21" s="195">
        <f>532963-1600.2</f>
        <v>531362.80000000005</v>
      </c>
      <c r="J21" s="194"/>
      <c r="K21" s="57"/>
      <c r="M21" s="227"/>
    </row>
    <row r="22" spans="1:13" ht="20.100000000000001" customHeight="1" x14ac:dyDescent="0.25">
      <c r="B22" s="169" t="s">
        <v>34</v>
      </c>
      <c r="C22" s="222"/>
      <c r="D22" s="21"/>
      <c r="E22" s="21"/>
      <c r="F22" s="21"/>
      <c r="G22" s="149">
        <f t="shared" si="0"/>
        <v>0</v>
      </c>
      <c r="H22" s="147"/>
      <c r="I22" s="195"/>
      <c r="J22" s="223"/>
      <c r="K22" s="57"/>
    </row>
    <row r="23" spans="1:13" ht="20.100000000000001" customHeight="1" x14ac:dyDescent="0.25">
      <c r="A23" s="44"/>
      <c r="B23" s="169" t="s">
        <v>35</v>
      </c>
      <c r="C23" s="222"/>
      <c r="D23" s="21"/>
      <c r="E23" s="21"/>
      <c r="F23" s="21"/>
      <c r="G23" s="149">
        <f t="shared" si="0"/>
        <v>0</v>
      </c>
      <c r="H23" s="147"/>
      <c r="I23" s="195"/>
      <c r="J23" s="223"/>
      <c r="K23" s="45"/>
      <c r="L23" s="227"/>
    </row>
    <row r="24" spans="1:13" ht="20.100000000000001" customHeight="1" x14ac:dyDescent="0.25">
      <c r="A24" s="44"/>
      <c r="B24" s="224"/>
      <c r="C24" s="113" t="s">
        <v>50</v>
      </c>
      <c r="D24" s="22">
        <f>SUM(D16:D23)</f>
        <v>1323298.3999999999</v>
      </c>
      <c r="E24" s="22"/>
      <c r="F24" s="22"/>
      <c r="G24" s="22">
        <f>SUM(G16:G23)</f>
        <v>1323298.3999999999</v>
      </c>
      <c r="H24" s="136"/>
      <c r="I24" s="136">
        <f>SUM(I16:I23)</f>
        <v>1162622.8</v>
      </c>
      <c r="J24" s="223"/>
      <c r="K24" s="59"/>
      <c r="M24" s="227"/>
    </row>
    <row r="25" spans="1:13" ht="51" customHeight="1" x14ac:dyDescent="0.25">
      <c r="A25" s="44"/>
      <c r="B25" s="113" t="s">
        <v>5</v>
      </c>
      <c r="C25" s="272" t="s">
        <v>466</v>
      </c>
      <c r="D25" s="272"/>
      <c r="E25" s="272"/>
      <c r="F25" s="272"/>
      <c r="G25" s="272"/>
      <c r="H25" s="272"/>
      <c r="I25" s="273"/>
      <c r="J25" s="272"/>
      <c r="K25" s="56"/>
    </row>
    <row r="26" spans="1:13" ht="47.25" x14ac:dyDescent="0.25">
      <c r="A26" s="44"/>
      <c r="B26" s="209" t="s">
        <v>36</v>
      </c>
      <c r="C26" s="207" t="s">
        <v>467</v>
      </c>
      <c r="D26" s="20"/>
      <c r="E26" s="20">
        <v>704979.5</v>
      </c>
      <c r="F26" s="20"/>
      <c r="G26" s="149">
        <f>SUM(D26:F26)</f>
        <v>704979.5</v>
      </c>
      <c r="H26" s="146"/>
      <c r="I26" s="195">
        <v>751700</v>
      </c>
      <c r="J26" s="211"/>
      <c r="K26" s="57"/>
    </row>
    <row r="27" spans="1:13" ht="15.75" x14ac:dyDescent="0.25">
      <c r="A27" s="44"/>
      <c r="B27" s="209" t="s">
        <v>460</v>
      </c>
      <c r="C27" s="207"/>
      <c r="D27" s="20"/>
      <c r="E27" s="20"/>
      <c r="F27" s="20"/>
      <c r="G27" s="149">
        <f t="shared" ref="G27:G29" si="1">SUM(D27:F27)</f>
        <v>0</v>
      </c>
      <c r="H27" s="146"/>
      <c r="I27" s="194"/>
      <c r="J27" s="208"/>
      <c r="K27" s="57"/>
    </row>
    <row r="28" spans="1:13" ht="15.75" x14ac:dyDescent="0.25">
      <c r="A28" s="44"/>
      <c r="B28" s="209" t="s">
        <v>461</v>
      </c>
      <c r="C28" s="207"/>
      <c r="D28" s="20"/>
      <c r="E28" s="20"/>
      <c r="F28" s="20"/>
      <c r="G28" s="149">
        <f t="shared" si="1"/>
        <v>0</v>
      </c>
      <c r="H28" s="146"/>
      <c r="I28" s="194"/>
      <c r="J28" s="208"/>
      <c r="K28" s="57"/>
    </row>
    <row r="29" spans="1:13" ht="15.75" x14ac:dyDescent="0.25">
      <c r="A29" s="44"/>
      <c r="B29" s="209" t="s">
        <v>462</v>
      </c>
      <c r="C29" s="207"/>
      <c r="D29" s="20"/>
      <c r="E29" s="20"/>
      <c r="F29" s="20"/>
      <c r="G29" s="149">
        <f t="shared" si="1"/>
        <v>0</v>
      </c>
      <c r="H29" s="146"/>
      <c r="I29" s="194"/>
      <c r="J29" s="130"/>
      <c r="K29" s="57"/>
    </row>
    <row r="30" spans="1:13" ht="15.75" customHeight="1" x14ac:dyDescent="0.25">
      <c r="A30" s="44"/>
      <c r="B30" s="217"/>
      <c r="C30" s="113" t="s">
        <v>50</v>
      </c>
      <c r="D30" s="22"/>
      <c r="E30" s="22">
        <f>SUM(E26:E29)</f>
        <v>704979.5</v>
      </c>
      <c r="F30" s="22"/>
      <c r="G30" s="22">
        <f>SUM(G26:G29)</f>
        <v>704979.5</v>
      </c>
      <c r="H30" s="136"/>
      <c r="I30" s="136">
        <f>SUM(I26:I29)</f>
        <v>751700</v>
      </c>
      <c r="J30" s="131"/>
      <c r="K30" s="59"/>
    </row>
    <row r="31" spans="1:13" ht="15.75" x14ac:dyDescent="0.25">
      <c r="B31" s="212"/>
      <c r="C31" s="14"/>
      <c r="D31" s="12"/>
      <c r="E31" s="12"/>
      <c r="F31" s="12"/>
      <c r="G31" s="12"/>
      <c r="H31" s="12"/>
      <c r="I31" s="12"/>
      <c r="J31" s="213"/>
      <c r="K31" s="58"/>
    </row>
    <row r="32" spans="1:13" ht="15.75" customHeight="1" x14ac:dyDescent="0.25">
      <c r="B32" s="214"/>
      <c r="C32" s="13"/>
      <c r="D32" s="26"/>
      <c r="E32" s="26"/>
      <c r="F32" s="26"/>
      <c r="G32" s="26"/>
      <c r="H32" s="26"/>
      <c r="I32" s="26"/>
      <c r="J32" s="215"/>
      <c r="K32" s="4"/>
    </row>
    <row r="33" spans="2:13" s="236" customFormat="1" ht="50.1" customHeight="1" x14ac:dyDescent="0.25">
      <c r="B33" s="113" t="s">
        <v>426</v>
      </c>
      <c r="C33" s="18"/>
      <c r="D33" s="34"/>
      <c r="E33" s="34"/>
      <c r="F33" s="34"/>
      <c r="G33" s="137">
        <f>SUM(D33:F33)</f>
        <v>0</v>
      </c>
      <c r="H33" s="148"/>
      <c r="I33" s="34"/>
      <c r="J33" s="230"/>
      <c r="K33" s="59"/>
      <c r="M33" s="237"/>
    </row>
    <row r="34" spans="2:13" s="236" customFormat="1" ht="50.1" customHeight="1" x14ac:dyDescent="0.25">
      <c r="B34" s="113" t="s">
        <v>424</v>
      </c>
      <c r="C34" s="18"/>
      <c r="D34" s="34">
        <v>162028.81</v>
      </c>
      <c r="E34" s="34">
        <v>88750</v>
      </c>
      <c r="F34" s="34"/>
      <c r="G34" s="137">
        <f>SUM(D34:F34)</f>
        <v>250778.81</v>
      </c>
      <c r="H34" s="148"/>
      <c r="I34" s="210">
        <v>435088.1</v>
      </c>
      <c r="J34" s="231" t="s">
        <v>468</v>
      </c>
      <c r="K34" s="59"/>
    </row>
    <row r="35" spans="2:13" s="236" customFormat="1" ht="50.1" customHeight="1" x14ac:dyDescent="0.25">
      <c r="B35" s="113" t="s">
        <v>427</v>
      </c>
      <c r="C35" s="141"/>
      <c r="D35" s="34">
        <v>10000</v>
      </c>
      <c r="E35" s="34">
        <v>47392</v>
      </c>
      <c r="F35" s="34"/>
      <c r="G35" s="137">
        <f>SUM(D35:F35)</f>
        <v>57392</v>
      </c>
      <c r="H35" s="148"/>
      <c r="I35" s="34">
        <f>G35+24700+26490+17956.1</f>
        <v>126538.1</v>
      </c>
      <c r="J35" s="231" t="s">
        <v>470</v>
      </c>
      <c r="K35" s="59"/>
    </row>
    <row r="36" spans="2:13" s="236" customFormat="1" ht="50.1" customHeight="1" x14ac:dyDescent="0.25">
      <c r="B36" s="142" t="s">
        <v>431</v>
      </c>
      <c r="C36" s="18"/>
      <c r="D36" s="34"/>
      <c r="E36" s="34"/>
      <c r="F36" s="34"/>
      <c r="G36" s="137">
        <f>SUM(D36:F36)</f>
        <v>0</v>
      </c>
      <c r="H36" s="148"/>
      <c r="I36" s="34"/>
      <c r="J36" s="230"/>
      <c r="K36" s="59"/>
    </row>
    <row r="37" spans="2:13" s="236" customFormat="1" ht="15.75" customHeight="1" x14ac:dyDescent="0.25">
      <c r="B37" s="216"/>
      <c r="C37" s="143" t="s">
        <v>425</v>
      </c>
      <c r="D37" s="150">
        <f>SUM(D33:D36)</f>
        <v>172028.81</v>
      </c>
      <c r="E37" s="150">
        <f>SUM(E33:E36)</f>
        <v>136142</v>
      </c>
      <c r="F37" s="150"/>
      <c r="G37" s="150">
        <f>SUM(G33:G36)</f>
        <v>308170.81</v>
      </c>
      <c r="H37" s="136"/>
      <c r="I37" s="201">
        <f>SUM(I33:I36)</f>
        <v>561626.19999999995</v>
      </c>
      <c r="J37" s="18"/>
      <c r="K37" s="16"/>
    </row>
    <row r="38" spans="2:13" ht="15.75" customHeight="1" x14ac:dyDescent="0.25">
      <c r="B38" s="7"/>
      <c r="C38" s="13"/>
      <c r="D38" s="26"/>
      <c r="E38" s="26"/>
      <c r="F38" s="26"/>
      <c r="G38" s="26"/>
      <c r="H38" s="26"/>
      <c r="I38" s="26"/>
      <c r="J38" s="13"/>
      <c r="K38" s="16"/>
    </row>
    <row r="39" spans="2:13" ht="15.75" customHeight="1" x14ac:dyDescent="0.25">
      <c r="B39" s="7"/>
      <c r="C39" s="13"/>
      <c r="D39" s="26"/>
      <c r="E39" s="26"/>
      <c r="F39" s="26"/>
      <c r="G39" s="26"/>
      <c r="H39" s="26"/>
      <c r="I39" s="26"/>
      <c r="J39" s="13"/>
      <c r="K39" s="16"/>
    </row>
    <row r="40" spans="2:13" ht="15.75" customHeight="1" x14ac:dyDescent="0.25">
      <c r="B40" s="7"/>
      <c r="C40" s="13"/>
      <c r="D40" s="26"/>
      <c r="E40" s="26"/>
      <c r="F40" s="26"/>
      <c r="G40" s="26"/>
      <c r="H40" s="26"/>
      <c r="I40" s="26"/>
      <c r="J40" s="13"/>
      <c r="K40" s="16"/>
    </row>
    <row r="41" spans="2:13" ht="15.75" customHeight="1" x14ac:dyDescent="0.25">
      <c r="B41" s="7"/>
      <c r="C41" s="13"/>
      <c r="D41" s="26"/>
      <c r="E41" s="26"/>
      <c r="F41" s="26"/>
      <c r="G41" s="26"/>
      <c r="H41" s="26"/>
      <c r="I41" s="26"/>
      <c r="J41" s="13"/>
      <c r="K41" s="16"/>
    </row>
    <row r="42" spans="2:13" ht="15.75" customHeight="1" x14ac:dyDescent="0.25">
      <c r="B42" s="7"/>
      <c r="C42" s="13"/>
      <c r="D42" s="26"/>
      <c r="E42" s="26"/>
      <c r="F42" s="26"/>
      <c r="G42" s="26"/>
      <c r="H42" s="26"/>
      <c r="I42" s="26"/>
      <c r="J42" s="13"/>
      <c r="K42" s="229"/>
    </row>
    <row r="43" spans="2:13" ht="15.75" customHeight="1" x14ac:dyDescent="0.25">
      <c r="B43" s="7"/>
      <c r="C43" s="13"/>
      <c r="D43" s="26"/>
      <c r="E43" s="26"/>
      <c r="F43" s="26"/>
      <c r="G43" s="26"/>
      <c r="H43" s="26"/>
      <c r="I43" s="26"/>
      <c r="J43" s="244"/>
      <c r="K43" s="16"/>
    </row>
    <row r="44" spans="2:13" ht="15.75" customHeight="1" thickBot="1" x14ac:dyDescent="0.3">
      <c r="B44" s="7"/>
      <c r="C44" s="13"/>
      <c r="D44" s="26"/>
      <c r="E44" s="26"/>
      <c r="F44" s="26"/>
      <c r="G44" s="26"/>
      <c r="H44" s="26"/>
      <c r="I44" s="26"/>
      <c r="J44" s="13"/>
      <c r="K44" s="16"/>
    </row>
    <row r="45" spans="2:13" ht="15.75" x14ac:dyDescent="0.25">
      <c r="B45" s="7"/>
      <c r="C45" s="269" t="s">
        <v>16</v>
      </c>
      <c r="D45" s="270"/>
      <c r="E45" s="270"/>
      <c r="F45" s="270"/>
      <c r="G45" s="271"/>
      <c r="H45" s="16"/>
      <c r="I45" s="26"/>
      <c r="J45" s="16"/>
    </row>
    <row r="46" spans="2:13" ht="40.5" customHeight="1" x14ac:dyDescent="0.25">
      <c r="B46" s="7"/>
      <c r="C46" s="252"/>
      <c r="D46" s="136" t="s">
        <v>421</v>
      </c>
      <c r="E46" s="136" t="s">
        <v>422</v>
      </c>
      <c r="F46" s="136" t="s">
        <v>423</v>
      </c>
      <c r="G46" s="254" t="s">
        <v>38</v>
      </c>
      <c r="H46" s="13"/>
      <c r="I46" s="26"/>
      <c r="J46" s="228"/>
    </row>
    <row r="47" spans="2:13" ht="24.75" customHeight="1" x14ac:dyDescent="0.25">
      <c r="B47" s="7"/>
      <c r="C47" s="253"/>
      <c r="D47" s="126" t="str">
        <f>D13</f>
        <v>UNDP</v>
      </c>
      <c r="E47" s="126" t="str">
        <f>E13</f>
        <v>UNOPS</v>
      </c>
      <c r="F47" s="126">
        <f>F13</f>
        <v>0</v>
      </c>
      <c r="G47" s="255"/>
      <c r="H47" s="13"/>
      <c r="I47" s="26"/>
      <c r="J47" s="228"/>
    </row>
    <row r="48" spans="2:13" ht="41.25" customHeight="1" x14ac:dyDescent="0.25">
      <c r="B48" s="27"/>
      <c r="C48" s="138" t="s">
        <v>37</v>
      </c>
      <c r="D48" s="114">
        <f>SUM(D24,D30,,I48,D33,D34,D35,D36)</f>
        <v>1495327.21</v>
      </c>
      <c r="E48" s="114">
        <f>SUM(E24,E30,,J48,E33,E34,E35,E36)</f>
        <v>841121.5</v>
      </c>
      <c r="F48" s="114"/>
      <c r="G48" s="139">
        <f>SUM(D48:F48)</f>
        <v>2336448.71</v>
      </c>
      <c r="H48" s="13"/>
      <c r="I48" s="197"/>
      <c r="J48" s="17"/>
    </row>
    <row r="49" spans="2:12" ht="51.75" customHeight="1" x14ac:dyDescent="0.25">
      <c r="B49" s="5"/>
      <c r="C49" s="138" t="s">
        <v>6</v>
      </c>
      <c r="D49" s="114">
        <f>D48*0.07</f>
        <v>104672.90470000001</v>
      </c>
      <c r="E49" s="114">
        <f>E48*0.07</f>
        <v>58878.505000000005</v>
      </c>
      <c r="F49" s="114"/>
      <c r="G49" s="139">
        <f>G48*0.07</f>
        <v>163551.40970000002</v>
      </c>
      <c r="H49" s="5"/>
      <c r="I49" s="197"/>
      <c r="J49" s="2"/>
    </row>
    <row r="50" spans="2:12" ht="51.75" customHeight="1" thickBot="1" x14ac:dyDescent="0.3">
      <c r="B50" s="5"/>
      <c r="C50" s="36" t="s">
        <v>38</v>
      </c>
      <c r="D50" s="119">
        <f>SUM(D48:D49)</f>
        <v>1600000.1147</v>
      </c>
      <c r="E50" s="119">
        <f>SUM(E48:E49)</f>
        <v>900000.005</v>
      </c>
      <c r="F50" s="119"/>
      <c r="G50" s="140">
        <f>SUM(G48:G49)</f>
        <v>2500000.1197000002</v>
      </c>
      <c r="H50" s="5"/>
      <c r="J50" s="2"/>
    </row>
    <row r="51" spans="2:12" ht="42" customHeight="1" x14ac:dyDescent="0.25">
      <c r="B51" s="5"/>
      <c r="I51" s="198"/>
      <c r="J51" s="235"/>
      <c r="K51" s="2"/>
    </row>
    <row r="52" spans="2:12" s="44" customFormat="1" ht="29.25" customHeight="1" thickBot="1" x14ac:dyDescent="0.3">
      <c r="B52" s="13"/>
      <c r="C52" s="38"/>
      <c r="D52" s="39"/>
      <c r="E52" s="39"/>
      <c r="F52" s="39"/>
      <c r="G52" s="39"/>
      <c r="H52" s="39"/>
      <c r="I52" s="202"/>
      <c r="J52" s="16"/>
      <c r="K52" s="17"/>
    </row>
    <row r="53" spans="2:12" ht="23.25" customHeight="1" x14ac:dyDescent="0.25">
      <c r="B53" s="2"/>
      <c r="C53" s="246" t="s">
        <v>26</v>
      </c>
      <c r="D53" s="247"/>
      <c r="E53" s="248"/>
      <c r="F53" s="248"/>
      <c r="G53" s="248"/>
      <c r="H53" s="249"/>
      <c r="I53" s="202"/>
      <c r="J53" s="2"/>
      <c r="K53" s="45"/>
    </row>
    <row r="54" spans="2:12" ht="41.25" customHeight="1" x14ac:dyDescent="0.25">
      <c r="B54" s="2"/>
      <c r="C54" s="115"/>
      <c r="D54" s="116" t="s">
        <v>421</v>
      </c>
      <c r="E54" s="116" t="s">
        <v>422</v>
      </c>
      <c r="F54" s="116" t="s">
        <v>423</v>
      </c>
      <c r="G54" s="256" t="s">
        <v>38</v>
      </c>
      <c r="H54" s="258" t="s">
        <v>28</v>
      </c>
      <c r="I54" s="202"/>
      <c r="J54" s="2"/>
      <c r="K54" s="45"/>
    </row>
    <row r="55" spans="2:12" ht="27.75" customHeight="1" x14ac:dyDescent="0.25">
      <c r="B55" s="2"/>
      <c r="C55" s="115"/>
      <c r="D55" s="116" t="str">
        <f>D13</f>
        <v>UNDP</v>
      </c>
      <c r="E55" s="116" t="str">
        <f>E13</f>
        <v>UNOPS</v>
      </c>
      <c r="F55" s="116">
        <f>F13</f>
        <v>0</v>
      </c>
      <c r="G55" s="257"/>
      <c r="H55" s="259"/>
      <c r="I55" s="196"/>
      <c r="J55" s="2"/>
      <c r="K55" s="45"/>
    </row>
    <row r="56" spans="2:12" ht="55.5" customHeight="1" x14ac:dyDescent="0.25">
      <c r="B56" s="2"/>
      <c r="C56" s="35" t="s">
        <v>27</v>
      </c>
      <c r="D56" s="117">
        <f>$D$50*H56</f>
        <v>1120000.08029</v>
      </c>
      <c r="E56" s="118">
        <f>$E$50*H56</f>
        <v>630000.00349999999</v>
      </c>
      <c r="F56" s="118">
        <f>$F$50*H56</f>
        <v>0</v>
      </c>
      <c r="G56" s="118">
        <f>SUM(D56:F56)</f>
        <v>1750000.0837900001</v>
      </c>
      <c r="H56" s="161">
        <v>0.7</v>
      </c>
      <c r="I56" s="196"/>
      <c r="J56" s="2"/>
      <c r="K56" s="45"/>
    </row>
    <row r="57" spans="2:12" ht="57.75" customHeight="1" x14ac:dyDescent="0.25">
      <c r="B57" s="245"/>
      <c r="C57" s="144" t="s">
        <v>29</v>
      </c>
      <c r="D57" s="117">
        <f>$D$50*H57</f>
        <v>480000.03440999996</v>
      </c>
      <c r="E57" s="118">
        <f>$E$50*H57</f>
        <v>270000.00150000001</v>
      </c>
      <c r="F57" s="118">
        <f>$F$50*H57</f>
        <v>0</v>
      </c>
      <c r="G57" s="145">
        <f>SUM(D57:F57)</f>
        <v>750000.03590999998</v>
      </c>
      <c r="H57" s="162">
        <v>0.3</v>
      </c>
      <c r="I57" s="199"/>
      <c r="J57" s="45"/>
      <c r="K57" s="45"/>
    </row>
    <row r="58" spans="2:12" ht="57.75" customHeight="1" x14ac:dyDescent="0.25">
      <c r="B58" s="245"/>
      <c r="C58" s="144" t="s">
        <v>435</v>
      </c>
      <c r="D58" s="117">
        <f>$D$50*H58</f>
        <v>0</v>
      </c>
      <c r="E58" s="118">
        <f>$E$50*H58</f>
        <v>0</v>
      </c>
      <c r="F58" s="118">
        <f>$F$50*H58</f>
        <v>0</v>
      </c>
      <c r="G58" s="145">
        <f>SUM(D58:F58)</f>
        <v>0</v>
      </c>
      <c r="H58" s="163">
        <v>0</v>
      </c>
      <c r="I58" s="203"/>
      <c r="J58" s="45"/>
      <c r="K58" s="45"/>
      <c r="L58" s="227"/>
    </row>
    <row r="59" spans="2:12" ht="38.25" customHeight="1" thickBot="1" x14ac:dyDescent="0.3">
      <c r="B59" s="245"/>
      <c r="C59" s="36" t="s">
        <v>430</v>
      </c>
      <c r="D59" s="119">
        <f>SUM(D56:D58)</f>
        <v>1600000.1146999998</v>
      </c>
      <c r="E59" s="119">
        <f>SUM(E56:E58)</f>
        <v>900000.005</v>
      </c>
      <c r="F59" s="119">
        <f>SUM(F56:F58)</f>
        <v>0</v>
      </c>
      <c r="G59" s="119">
        <f>SUM(G56:G58)</f>
        <v>2500000.1197000002</v>
      </c>
      <c r="H59" s="120">
        <f>SUM(H56:H58)</f>
        <v>1</v>
      </c>
      <c r="I59" s="200"/>
      <c r="J59" s="45"/>
      <c r="K59" s="232"/>
    </row>
    <row r="60" spans="2:12" ht="21.75" customHeight="1" thickBot="1" x14ac:dyDescent="0.3">
      <c r="B60" s="245"/>
      <c r="C60" s="3"/>
      <c r="D60" s="8"/>
      <c r="E60" s="8"/>
      <c r="F60" s="8"/>
      <c r="G60" s="8"/>
      <c r="H60" s="8"/>
      <c r="I60" s="200"/>
      <c r="J60" s="45"/>
      <c r="K60" s="45"/>
    </row>
    <row r="61" spans="2:12" ht="49.5" customHeight="1" x14ac:dyDescent="0.25">
      <c r="B61" s="245"/>
      <c r="C61" s="121" t="s">
        <v>447</v>
      </c>
      <c r="D61" s="122">
        <v>425000</v>
      </c>
      <c r="E61" s="39"/>
      <c r="F61" s="39"/>
      <c r="G61" s="39"/>
      <c r="H61" s="205" t="s">
        <v>449</v>
      </c>
      <c r="I61" s="218">
        <f>SUM(I37,I30,I24)</f>
        <v>2475949</v>
      </c>
      <c r="J61" s="45"/>
      <c r="K61" s="233"/>
    </row>
    <row r="62" spans="2:12" ht="28.5" customHeight="1" thickBot="1" x14ac:dyDescent="0.3">
      <c r="B62" s="245"/>
      <c r="C62" s="123" t="s">
        <v>13</v>
      </c>
      <c r="D62" s="189">
        <f>D61/G50</f>
        <v>0.16999999186040038</v>
      </c>
      <c r="E62" s="50"/>
      <c r="F62" s="50"/>
      <c r="G62" s="50"/>
      <c r="H62" s="206" t="s">
        <v>450</v>
      </c>
      <c r="I62" s="234">
        <f>I61/G50</f>
        <v>0.99037955258062693</v>
      </c>
      <c r="J62" s="45"/>
      <c r="K62" s="45"/>
    </row>
    <row r="63" spans="2:12" ht="28.5" customHeight="1" x14ac:dyDescent="0.25">
      <c r="B63" s="245"/>
      <c r="C63" s="260"/>
      <c r="D63" s="261"/>
      <c r="E63" s="51"/>
      <c r="F63" s="51"/>
      <c r="G63" s="51"/>
      <c r="J63" s="45"/>
      <c r="K63" s="45"/>
    </row>
    <row r="64" spans="2:12" ht="32.25" customHeight="1" x14ac:dyDescent="0.25">
      <c r="B64" s="245"/>
      <c r="C64" s="123" t="s">
        <v>448</v>
      </c>
      <c r="D64" s="124">
        <f>I35</f>
        <v>126538.1</v>
      </c>
      <c r="E64" s="52"/>
      <c r="F64" s="52"/>
      <c r="G64" s="52"/>
      <c r="J64" s="45"/>
      <c r="K64" s="45"/>
    </row>
    <row r="65" spans="1:11" ht="23.25" customHeight="1" x14ac:dyDescent="0.25">
      <c r="B65" s="245"/>
      <c r="C65" s="123" t="s">
        <v>14</v>
      </c>
      <c r="D65" s="189">
        <f>D64/G50</f>
        <v>5.0615237576542425E-2</v>
      </c>
      <c r="E65" s="52"/>
      <c r="F65" s="52"/>
      <c r="G65" s="52"/>
      <c r="I65" s="192"/>
      <c r="J65" s="45"/>
      <c r="K65" s="45"/>
    </row>
    <row r="66" spans="1:11" ht="66.75" customHeight="1" thickBot="1" x14ac:dyDescent="0.3">
      <c r="B66" s="245"/>
      <c r="C66" s="250" t="s">
        <v>444</v>
      </c>
      <c r="D66" s="251"/>
      <c r="E66" s="40"/>
      <c r="F66" s="40"/>
      <c r="G66" s="40"/>
      <c r="H66" s="45"/>
      <c r="J66" s="45"/>
      <c r="K66" s="45"/>
    </row>
    <row r="67" spans="1:11" ht="55.5" customHeight="1" x14ac:dyDescent="0.25">
      <c r="B67" s="245"/>
      <c r="K67" s="44"/>
    </row>
    <row r="68" spans="1:11" ht="42.75" customHeight="1" x14ac:dyDescent="0.25">
      <c r="B68" s="245"/>
      <c r="J68" s="45"/>
    </row>
    <row r="69" spans="1:11" ht="21.75" customHeight="1" x14ac:dyDescent="0.25">
      <c r="B69" s="245"/>
      <c r="J69" s="45"/>
    </row>
    <row r="70" spans="1:11" ht="21.75" customHeight="1" x14ac:dyDescent="0.25">
      <c r="A70" s="45"/>
      <c r="B70" s="245"/>
    </row>
    <row r="71" spans="1:11" s="45" customFormat="1" ht="23.25" customHeight="1" x14ac:dyDescent="0.25">
      <c r="A71" s="43"/>
      <c r="B71" s="245"/>
      <c r="C71" s="43"/>
      <c r="D71" s="43"/>
      <c r="E71" s="43"/>
      <c r="F71" s="43"/>
      <c r="G71" s="43"/>
      <c r="H71" s="43"/>
      <c r="I71" s="190"/>
      <c r="J71" s="43"/>
      <c r="K71" s="43"/>
    </row>
    <row r="72" spans="1:11" ht="23.25" customHeight="1" x14ac:dyDescent="0.25"/>
    <row r="73" spans="1:11" ht="21.75" customHeight="1" x14ac:dyDescent="0.25"/>
    <row r="74" spans="1:11" ht="16.5" customHeight="1" x14ac:dyDescent="0.25"/>
    <row r="75" spans="1:11" ht="29.25" customHeight="1" x14ac:dyDescent="0.25"/>
    <row r="76" spans="1:11" ht="24.75" customHeight="1" x14ac:dyDescent="0.25"/>
    <row r="77" spans="1:11" ht="33" customHeight="1" x14ac:dyDescent="0.25"/>
    <row r="79" spans="1:11" ht="15" customHeight="1" x14ac:dyDescent="0.25"/>
    <row r="80" spans="1:11" ht="25.5" customHeight="1" x14ac:dyDescent="0.25"/>
  </sheetData>
  <sheetProtection formatCells="0" formatColumns="0" formatRows="0"/>
  <mergeCells count="15">
    <mergeCell ref="B2:J2"/>
    <mergeCell ref="C14:J14"/>
    <mergeCell ref="B6:J6"/>
    <mergeCell ref="C45:G45"/>
    <mergeCell ref="C25:J25"/>
    <mergeCell ref="C15:J15"/>
    <mergeCell ref="B9:J9"/>
    <mergeCell ref="B57:B71"/>
    <mergeCell ref="C53:H53"/>
    <mergeCell ref="C66:D66"/>
    <mergeCell ref="C46:C47"/>
    <mergeCell ref="G46:G47"/>
    <mergeCell ref="G54:G55"/>
    <mergeCell ref="H54:H55"/>
    <mergeCell ref="C63:D63"/>
  </mergeCells>
  <conditionalFormatting sqref="D62">
    <cfRule type="cellIs" dxfId="26" priority="46" operator="lessThan">
      <formula>0.15</formula>
    </cfRule>
  </conditionalFormatting>
  <conditionalFormatting sqref="D65">
    <cfRule type="cellIs" dxfId="25" priority="44" operator="lessThan">
      <formula>0.05</formula>
    </cfRule>
  </conditionalFormatting>
  <conditionalFormatting sqref="H59 I5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62:G62" xr:uid="{E72508C7-C8DD-46A5-878C-E4FA07CAB6AF}"/>
    <dataValidation allowBlank="1" showInputMessage="1" showErrorMessage="1" prompt="M&amp;E Budget Cannot be Less than 5%_x000a_" sqref="D65:G65" xr:uid="{53928C0A-D548-4B6B-97FC-07D38B0E5FA7}"/>
    <dataValidation allowBlank="1" showInputMessage="1" showErrorMessage="1" prompt="Insert *text* description of Outcome here" sqref="C14:J14 C25:J25" xr:uid="{89ACADD6-F982-42D9-AC8D-CCF9750605B2}"/>
    <dataValidation allowBlank="1" showInputMessage="1" showErrorMessage="1" prompt="Insert *text* description of Output here" sqref="C15" xr:uid="{31AC9CA6-D499-4711-A99F-BECD0A64F3A8}"/>
    <dataValidation allowBlank="1" showInputMessage="1" showErrorMessage="1" prompt="Insert *text* description of Activity here" sqref="C16 C26"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64:G64" xr:uid="{8C6643DA-1D03-44FB-AC1F-C4CB706ED3AA}"/>
  </dataValidations>
  <pageMargins left="0.7" right="0.7" top="0.75" bottom="0.75" header="0.3" footer="0.3"/>
  <pageSetup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opLeftCell="A34" zoomScale="70" zoomScaleNormal="70" workbookViewId="0">
      <selection activeCell="I214" sqref="I214"/>
    </sheetView>
  </sheetViews>
  <sheetFormatPr defaultColWidth="9.140625" defaultRowHeight="15.75" x14ac:dyDescent="0.25"/>
  <cols>
    <col min="1" max="1" width="4.42578125" style="62" customWidth="1"/>
    <col min="2" max="2" width="3.28515625" style="62" customWidth="1"/>
    <col min="3" max="3" width="51.42578125" style="62" customWidth="1"/>
    <col min="4" max="4" width="34.28515625" style="64" customWidth="1"/>
    <col min="5" max="5" width="35" style="64" customWidth="1"/>
    <col min="6" max="6" width="34" style="64" customWidth="1"/>
    <col min="7" max="7" width="25.7109375" style="62" customWidth="1"/>
    <col min="8" max="8" width="21.42578125" style="62" customWidth="1"/>
    <col min="9" max="9" width="16.85546875" style="62" customWidth="1"/>
    <col min="10" max="10" width="19.42578125" style="62" customWidth="1"/>
    <col min="11" max="11" width="19" style="62" customWidth="1"/>
    <col min="12" max="12" width="26" style="62" customWidth="1"/>
    <col min="13" max="13" width="21.140625" style="62" customWidth="1"/>
    <col min="14" max="14" width="7" style="66" customWidth="1"/>
    <col min="15" max="15" width="24.28515625" style="62" customWidth="1"/>
    <col min="16" max="16" width="26.42578125" style="62" customWidth="1"/>
    <col min="17" max="17" width="30.140625" style="62" customWidth="1"/>
    <col min="18" max="18" width="33" style="62" customWidth="1"/>
    <col min="19" max="20" width="22.7109375" style="62" customWidth="1"/>
    <col min="21" max="21" width="23.42578125" style="62" customWidth="1"/>
    <col min="22" max="22" width="32.140625" style="62" customWidth="1"/>
    <col min="23" max="23" width="9.140625" style="62"/>
    <col min="24" max="24" width="17.7109375" style="62" customWidth="1"/>
    <col min="25" max="25" width="26.42578125" style="62" customWidth="1"/>
    <col min="26" max="26" width="22.42578125" style="62" customWidth="1"/>
    <col min="27" max="27" width="29.7109375" style="62" customWidth="1"/>
    <col min="28" max="28" width="23.42578125" style="62" customWidth="1"/>
    <col min="29" max="29" width="18.42578125" style="62" customWidth="1"/>
    <col min="30" max="30" width="17.42578125" style="62" customWidth="1"/>
    <col min="31" max="31" width="25.140625" style="62" customWidth="1"/>
    <col min="32" max="16384" width="9.140625" style="62"/>
  </cols>
  <sheetData>
    <row r="1" spans="2:14" ht="24" customHeight="1" x14ac:dyDescent="0.25">
      <c r="L1" s="24"/>
      <c r="M1" s="6"/>
      <c r="N1" s="62"/>
    </row>
    <row r="2" spans="2:14" ht="46.5" x14ac:dyDescent="0.7">
      <c r="C2" s="262" t="s">
        <v>419</v>
      </c>
      <c r="D2" s="262"/>
      <c r="E2" s="262"/>
      <c r="F2" s="262"/>
      <c r="G2" s="41"/>
      <c r="H2" s="42"/>
      <c r="I2" s="42"/>
      <c r="L2" s="24"/>
      <c r="M2" s="6"/>
      <c r="N2" s="62"/>
    </row>
    <row r="3" spans="2:14" ht="24" customHeight="1" x14ac:dyDescent="0.25">
      <c r="C3" s="46"/>
      <c r="D3" s="43"/>
      <c r="E3" s="43"/>
      <c r="F3" s="43"/>
      <c r="G3" s="43"/>
      <c r="H3" s="43"/>
      <c r="I3" s="43"/>
      <c r="L3" s="24"/>
      <c r="M3" s="6"/>
      <c r="N3" s="62"/>
    </row>
    <row r="4" spans="2:14" ht="24" customHeight="1" thickBot="1" x14ac:dyDescent="0.3">
      <c r="C4" s="46"/>
      <c r="D4" s="43"/>
      <c r="E4" s="43"/>
      <c r="F4" s="43"/>
      <c r="G4" s="43"/>
      <c r="H4" s="43"/>
      <c r="I4" s="43"/>
      <c r="L4" s="24"/>
      <c r="M4" s="6"/>
      <c r="N4" s="62"/>
    </row>
    <row r="5" spans="2:14" ht="30" customHeight="1" x14ac:dyDescent="0.55000000000000004">
      <c r="C5" s="294" t="s">
        <v>12</v>
      </c>
      <c r="D5" s="295"/>
      <c r="E5" s="295"/>
      <c r="F5" s="295"/>
      <c r="G5" s="296"/>
      <c r="J5" s="24"/>
      <c r="K5" s="6"/>
      <c r="N5" s="62"/>
    </row>
    <row r="6" spans="2:14" ht="24" customHeight="1" x14ac:dyDescent="0.25">
      <c r="C6" s="283" t="s">
        <v>420</v>
      </c>
      <c r="D6" s="284"/>
      <c r="E6" s="284"/>
      <c r="F6" s="284"/>
      <c r="G6" s="285"/>
      <c r="J6" s="24"/>
      <c r="K6" s="6"/>
      <c r="N6" s="62"/>
    </row>
    <row r="7" spans="2:14" ht="24" customHeight="1" x14ac:dyDescent="0.25">
      <c r="C7" s="283"/>
      <c r="D7" s="284"/>
      <c r="E7" s="284"/>
      <c r="F7" s="284"/>
      <c r="G7" s="285"/>
      <c r="J7" s="24"/>
      <c r="K7" s="6"/>
      <c r="N7" s="62"/>
    </row>
    <row r="8" spans="2:14" ht="24" customHeight="1" thickBot="1" x14ac:dyDescent="0.3">
      <c r="C8" s="286"/>
      <c r="D8" s="287"/>
      <c r="E8" s="287"/>
      <c r="F8" s="287"/>
      <c r="G8" s="288"/>
      <c r="J8" s="24"/>
      <c r="K8" s="6"/>
      <c r="N8" s="62"/>
    </row>
    <row r="9" spans="2:14" ht="24" customHeight="1" x14ac:dyDescent="0.25">
      <c r="C9" s="55"/>
      <c r="D9" s="55"/>
      <c r="E9" s="55"/>
      <c r="F9" s="55"/>
      <c r="L9" s="24"/>
      <c r="M9" s="6"/>
      <c r="N9" s="62"/>
    </row>
    <row r="10" spans="2:14" ht="24" customHeight="1" x14ac:dyDescent="0.25">
      <c r="C10" s="297" t="s">
        <v>51</v>
      </c>
      <c r="D10" s="298"/>
      <c r="E10" s="298"/>
      <c r="F10" s="298"/>
      <c r="G10" s="298"/>
      <c r="L10" s="24"/>
      <c r="M10" s="6"/>
      <c r="N10" s="62"/>
    </row>
    <row r="11" spans="2:14" ht="24" customHeight="1" x14ac:dyDescent="0.25">
      <c r="C11" s="55"/>
      <c r="D11" s="55"/>
      <c r="E11" s="55"/>
      <c r="F11" s="55"/>
      <c r="L11" s="24"/>
      <c r="M11" s="6"/>
      <c r="N11" s="62"/>
    </row>
    <row r="12" spans="2:14" ht="24" customHeight="1" x14ac:dyDescent="0.25">
      <c r="C12" s="55"/>
      <c r="D12" s="125" t="s">
        <v>30</v>
      </c>
      <c r="E12" s="125" t="s">
        <v>52</v>
      </c>
      <c r="F12" s="125" t="s">
        <v>53</v>
      </c>
      <c r="G12" s="292" t="s">
        <v>38</v>
      </c>
      <c r="L12" s="24"/>
      <c r="M12" s="6"/>
      <c r="N12" s="62"/>
    </row>
    <row r="13" spans="2:14" ht="24" customHeight="1" x14ac:dyDescent="0.25">
      <c r="C13" s="55"/>
      <c r="D13" s="126" t="str">
        <f>'1) Budget Table'!D13</f>
        <v>UNDP</v>
      </c>
      <c r="E13" s="126" t="str">
        <f>'1) Budget Table'!E13</f>
        <v>UNOPS</v>
      </c>
      <c r="F13" s="126">
        <f>'1) Budget Table'!F13</f>
        <v>0</v>
      </c>
      <c r="G13" s="293"/>
      <c r="L13" s="24"/>
      <c r="M13" s="6"/>
      <c r="N13" s="62"/>
    </row>
    <row r="14" spans="2:14" ht="24" customHeight="1" x14ac:dyDescent="0.25">
      <c r="B14" s="278" t="s">
        <v>62</v>
      </c>
      <c r="C14" s="279"/>
      <c r="D14" s="279"/>
      <c r="E14" s="279"/>
      <c r="F14" s="279"/>
      <c r="G14" s="280"/>
      <c r="L14" s="24"/>
      <c r="M14" s="6"/>
      <c r="N14" s="62"/>
    </row>
    <row r="15" spans="2:14" ht="22.5" customHeight="1" x14ac:dyDescent="0.25">
      <c r="C15" s="278" t="s">
        <v>59</v>
      </c>
      <c r="D15" s="279"/>
      <c r="E15" s="279"/>
      <c r="F15" s="279"/>
      <c r="G15" s="280"/>
      <c r="L15" s="24"/>
      <c r="M15" s="6"/>
      <c r="N15" s="62"/>
    </row>
    <row r="16" spans="2:14" ht="24.75" customHeight="1" thickBot="1" x14ac:dyDescent="0.3">
      <c r="C16" s="74" t="s">
        <v>58</v>
      </c>
      <c r="D16" s="75">
        <f>'1) Budget Table'!D24</f>
        <v>1323298.3999999999</v>
      </c>
      <c r="E16" s="75">
        <f>'1) Budget Table'!E24</f>
        <v>0</v>
      </c>
      <c r="F16" s="75">
        <f>'1) Budget Table'!F24</f>
        <v>0</v>
      </c>
      <c r="G16" s="76">
        <f>SUM(D16:F16)</f>
        <v>1323298.3999999999</v>
      </c>
      <c r="L16" s="24"/>
      <c r="M16" s="6"/>
      <c r="N16" s="62"/>
    </row>
    <row r="17" spans="3:14" ht="21.75" customHeight="1" x14ac:dyDescent="0.25">
      <c r="C17" s="72" t="s">
        <v>7</v>
      </c>
      <c r="D17" s="242">
        <v>600000</v>
      </c>
      <c r="E17" s="111"/>
      <c r="F17" s="111"/>
      <c r="G17" s="73">
        <f t="shared" ref="G17:G23" si="0">SUM(D17:F17)</f>
        <v>600000</v>
      </c>
      <c r="N17" s="62"/>
    </row>
    <row r="18" spans="3:14" x14ac:dyDescent="0.25">
      <c r="C18" s="60" t="s">
        <v>8</v>
      </c>
      <c r="D18" s="243"/>
      <c r="E18" s="21"/>
      <c r="F18" s="21"/>
      <c r="G18" s="71">
        <f t="shared" si="0"/>
        <v>0</v>
      </c>
      <c r="N18" s="62"/>
    </row>
    <row r="19" spans="3:14" ht="15.75" customHeight="1" x14ac:dyDescent="0.25">
      <c r="C19" s="60" t="s">
        <v>9</v>
      </c>
      <c r="D19" s="243"/>
      <c r="E19" s="112"/>
      <c r="F19" s="112"/>
      <c r="G19" s="71">
        <f t="shared" si="0"/>
        <v>0</v>
      </c>
      <c r="N19" s="62"/>
    </row>
    <row r="20" spans="3:14" x14ac:dyDescent="0.25">
      <c r="C20" s="61" t="s">
        <v>10</v>
      </c>
      <c r="D20" s="243">
        <v>92038.399999999994</v>
      </c>
      <c r="E20" s="112"/>
      <c r="F20" s="112"/>
      <c r="G20" s="71">
        <f t="shared" si="0"/>
        <v>92038.399999999994</v>
      </c>
      <c r="N20" s="62"/>
    </row>
    <row r="21" spans="3:14" x14ac:dyDescent="0.25">
      <c r="C21" s="60" t="s">
        <v>15</v>
      </c>
      <c r="D21" s="243"/>
      <c r="E21" s="112"/>
      <c r="F21" s="112"/>
      <c r="G21" s="71">
        <f t="shared" si="0"/>
        <v>0</v>
      </c>
      <c r="N21" s="62"/>
    </row>
    <row r="22" spans="3:14" ht="21.75" customHeight="1" x14ac:dyDescent="0.25">
      <c r="C22" s="60" t="s">
        <v>11</v>
      </c>
      <c r="D22" s="243">
        <v>631260</v>
      </c>
      <c r="E22" s="112"/>
      <c r="F22" s="112"/>
      <c r="G22" s="71">
        <f t="shared" si="0"/>
        <v>631260</v>
      </c>
      <c r="N22" s="62"/>
    </row>
    <row r="23" spans="3:14" ht="21.75" customHeight="1" x14ac:dyDescent="0.25">
      <c r="C23" s="60" t="s">
        <v>57</v>
      </c>
      <c r="D23" s="243"/>
      <c r="E23" s="112"/>
      <c r="F23" s="112"/>
      <c r="G23" s="71">
        <f t="shared" si="0"/>
        <v>0</v>
      </c>
      <c r="N23" s="62"/>
    </row>
    <row r="24" spans="3:14" ht="15.75" customHeight="1" x14ac:dyDescent="0.25">
      <c r="C24" s="65" t="s">
        <v>60</v>
      </c>
      <c r="D24" s="77">
        <f>SUM(D17:D23)</f>
        <v>1323298.3999999999</v>
      </c>
      <c r="E24" s="77">
        <f>SUM(E17:E23)</f>
        <v>0</v>
      </c>
      <c r="F24" s="77">
        <f>SUM(F17:F23)</f>
        <v>0</v>
      </c>
      <c r="G24" s="151">
        <f>SUM(D24:F24)</f>
        <v>1323298.3999999999</v>
      </c>
      <c r="N24" s="62"/>
    </row>
    <row r="25" spans="3:14" s="64" customFormat="1" x14ac:dyDescent="0.25">
      <c r="C25" s="81"/>
      <c r="D25" s="82"/>
      <c r="E25" s="82"/>
      <c r="F25" s="82"/>
      <c r="G25" s="152"/>
    </row>
    <row r="26" spans="3:14" x14ac:dyDescent="0.25">
      <c r="C26" s="278" t="s">
        <v>63</v>
      </c>
      <c r="D26" s="279"/>
      <c r="E26" s="279"/>
      <c r="F26" s="279"/>
      <c r="G26" s="280"/>
      <c r="N26" s="62"/>
    </row>
    <row r="27" spans="3:14" ht="27" customHeight="1" thickBot="1" x14ac:dyDescent="0.3">
      <c r="C27" s="74" t="s">
        <v>58</v>
      </c>
      <c r="D27" s="75">
        <f>'1) Budget Table'!D30</f>
        <v>0</v>
      </c>
      <c r="E27" s="75">
        <f>'1) Budget Table'!E30</f>
        <v>704979.5</v>
      </c>
      <c r="F27" s="75">
        <f>'1) Budget Table'!F30</f>
        <v>0</v>
      </c>
      <c r="G27" s="76">
        <f t="shared" ref="G27:G34" si="1">SUM(D27:F27)</f>
        <v>704979.5</v>
      </c>
      <c r="N27" s="62"/>
    </row>
    <row r="28" spans="3:14" x14ac:dyDescent="0.25">
      <c r="C28" s="72" t="s">
        <v>7</v>
      </c>
      <c r="D28" s="110"/>
      <c r="E28" s="111"/>
      <c r="F28" s="111"/>
      <c r="G28" s="73">
        <f t="shared" si="1"/>
        <v>0</v>
      </c>
      <c r="N28" s="62"/>
    </row>
    <row r="29" spans="3:14" x14ac:dyDescent="0.25">
      <c r="C29" s="60" t="s">
        <v>8</v>
      </c>
      <c r="D29" s="112"/>
      <c r="E29" s="21"/>
      <c r="F29" s="21"/>
      <c r="G29" s="71">
        <f t="shared" si="1"/>
        <v>0</v>
      </c>
      <c r="N29" s="62"/>
    </row>
    <row r="30" spans="3:14" ht="31.5" x14ac:dyDescent="0.25">
      <c r="C30" s="60" t="s">
        <v>9</v>
      </c>
      <c r="D30" s="112"/>
      <c r="E30" s="112"/>
      <c r="F30" s="112"/>
      <c r="G30" s="71">
        <f t="shared" si="1"/>
        <v>0</v>
      </c>
      <c r="N30" s="62"/>
    </row>
    <row r="31" spans="3:14" x14ac:dyDescent="0.25">
      <c r="C31" s="61" t="s">
        <v>10</v>
      </c>
      <c r="D31" s="112"/>
      <c r="E31" s="112">
        <v>704979.5</v>
      </c>
      <c r="F31" s="112"/>
      <c r="G31" s="71">
        <f t="shared" si="1"/>
        <v>704979.5</v>
      </c>
      <c r="N31" s="62"/>
    </row>
    <row r="32" spans="3:14" x14ac:dyDescent="0.25">
      <c r="C32" s="60" t="s">
        <v>15</v>
      </c>
      <c r="D32" s="112"/>
      <c r="E32" s="112"/>
      <c r="F32" s="112"/>
      <c r="G32" s="71">
        <f t="shared" si="1"/>
        <v>0</v>
      </c>
      <c r="N32" s="62"/>
    </row>
    <row r="33" spans="3:14" x14ac:dyDescent="0.25">
      <c r="C33" s="60" t="s">
        <v>11</v>
      </c>
      <c r="D33" s="112"/>
      <c r="E33" s="112"/>
      <c r="F33" s="112"/>
      <c r="G33" s="71">
        <f t="shared" si="1"/>
        <v>0</v>
      </c>
      <c r="N33" s="62"/>
    </row>
    <row r="34" spans="3:14" x14ac:dyDescent="0.25">
      <c r="C34" s="60" t="s">
        <v>57</v>
      </c>
      <c r="D34" s="112"/>
      <c r="E34" s="112"/>
      <c r="F34" s="112"/>
      <c r="G34" s="71">
        <f t="shared" si="1"/>
        <v>0</v>
      </c>
      <c r="N34" s="62"/>
    </row>
    <row r="35" spans="3:14" x14ac:dyDescent="0.25">
      <c r="C35" s="65" t="s">
        <v>60</v>
      </c>
      <c r="D35" s="77">
        <f>SUM(D28:D34)</f>
        <v>0</v>
      </c>
      <c r="E35" s="77">
        <f>SUM(E28:E34)</f>
        <v>704979.5</v>
      </c>
      <c r="F35" s="77">
        <f>SUM(F28:F34)</f>
        <v>0</v>
      </c>
      <c r="G35" s="71">
        <f>SUM(D35:F35)</f>
        <v>704979.5</v>
      </c>
      <c r="N35" s="62"/>
    </row>
    <row r="36" spans="3:14" s="64" customFormat="1" x14ac:dyDescent="0.25">
      <c r="C36" s="81"/>
      <c r="D36" s="82"/>
      <c r="E36" s="82"/>
      <c r="F36" s="82"/>
      <c r="G36" s="83"/>
    </row>
    <row r="37" spans="3:14" x14ac:dyDescent="0.25">
      <c r="C37" s="278" t="s">
        <v>64</v>
      </c>
      <c r="D37" s="279"/>
      <c r="E37" s="279"/>
      <c r="F37" s="279"/>
      <c r="G37" s="280"/>
      <c r="N37" s="62"/>
    </row>
    <row r="38" spans="3:14" ht="21.75" customHeight="1" thickBot="1" x14ac:dyDescent="0.3">
      <c r="C38" s="74" t="s">
        <v>58</v>
      </c>
      <c r="D38" s="75" t="e">
        <f>'1) Budget Table'!#REF!</f>
        <v>#REF!</v>
      </c>
      <c r="E38" s="75" t="e">
        <f>'1) Budget Table'!#REF!</f>
        <v>#REF!</v>
      </c>
      <c r="F38" s="75" t="e">
        <f>'1) Budget Table'!#REF!</f>
        <v>#REF!</v>
      </c>
      <c r="G38" s="76" t="e">
        <f t="shared" ref="G38:G40" si="2">SUM(D38:F38)</f>
        <v>#REF!</v>
      </c>
      <c r="N38" s="62"/>
    </row>
    <row r="39" spans="3:14" x14ac:dyDescent="0.25">
      <c r="C39" s="72" t="s">
        <v>7</v>
      </c>
      <c r="D39" s="110"/>
      <c r="E39" s="111"/>
      <c r="F39" s="111"/>
      <c r="G39" s="73">
        <f t="shared" si="2"/>
        <v>0</v>
      </c>
      <c r="N39" s="62"/>
    </row>
    <row r="40" spans="3:14" s="64" customFormat="1" ht="15.75" customHeight="1" x14ac:dyDescent="0.25">
      <c r="C40" s="60" t="s">
        <v>8</v>
      </c>
      <c r="D40" s="112"/>
      <c r="E40" s="21"/>
      <c r="F40" s="21"/>
      <c r="G40" s="71">
        <f t="shared" si="2"/>
        <v>0</v>
      </c>
    </row>
    <row r="41" spans="3:14" s="64" customFormat="1" ht="31.5" x14ac:dyDescent="0.25">
      <c r="C41" s="60" t="s">
        <v>9</v>
      </c>
      <c r="D41" s="112"/>
      <c r="E41" s="112"/>
      <c r="F41" s="112"/>
      <c r="G41" s="71"/>
    </row>
    <row r="42" spans="3:14" s="64" customFormat="1" x14ac:dyDescent="0.25">
      <c r="C42" s="61" t="s">
        <v>10</v>
      </c>
      <c r="D42" s="112"/>
      <c r="E42" s="112"/>
      <c r="F42" s="112"/>
      <c r="G42" s="71"/>
    </row>
    <row r="43" spans="3:14" x14ac:dyDescent="0.25">
      <c r="C43" s="60" t="s">
        <v>15</v>
      </c>
      <c r="D43" s="112"/>
      <c r="E43" s="112"/>
      <c r="F43" s="112"/>
      <c r="G43" s="71"/>
      <c r="N43" s="62"/>
    </row>
    <row r="44" spans="3:14" x14ac:dyDescent="0.25">
      <c r="C44" s="60" t="s">
        <v>11</v>
      </c>
      <c r="D44" s="112"/>
      <c r="E44" s="112"/>
      <c r="F44" s="112"/>
      <c r="G44" s="71"/>
      <c r="N44" s="62"/>
    </row>
    <row r="45" spans="3:14" x14ac:dyDescent="0.25">
      <c r="C45" s="60" t="s">
        <v>57</v>
      </c>
      <c r="D45" s="112"/>
      <c r="E45" s="112"/>
      <c r="F45" s="112"/>
      <c r="G45" s="71"/>
      <c r="N45" s="62"/>
    </row>
    <row r="46" spans="3:14" x14ac:dyDescent="0.25">
      <c r="C46" s="65" t="s">
        <v>60</v>
      </c>
      <c r="D46" s="77"/>
      <c r="E46" s="77"/>
      <c r="F46" s="77"/>
      <c r="G46" s="71"/>
      <c r="N46" s="62"/>
    </row>
    <row r="47" spans="3:14" x14ac:dyDescent="0.25">
      <c r="C47" s="278" t="s">
        <v>65</v>
      </c>
      <c r="D47" s="279"/>
      <c r="E47" s="279"/>
      <c r="F47" s="279"/>
      <c r="G47" s="280"/>
      <c r="N47" s="62"/>
    </row>
    <row r="48" spans="3:14" s="64" customFormat="1" x14ac:dyDescent="0.25">
      <c r="C48" s="78"/>
      <c r="D48" s="79"/>
      <c r="E48" s="79"/>
      <c r="F48" s="79"/>
      <c r="G48" s="80"/>
    </row>
    <row r="49" spans="2:14" ht="20.25" customHeight="1" thickBot="1" x14ac:dyDescent="0.3">
      <c r="C49" s="74" t="s">
        <v>58</v>
      </c>
      <c r="D49" s="75" t="e">
        <f>'1) Budget Table'!#REF!</f>
        <v>#REF!</v>
      </c>
      <c r="E49" s="75" t="e">
        <f>'1) Budget Table'!#REF!</f>
        <v>#REF!</v>
      </c>
      <c r="F49" s="75" t="e">
        <f>'1) Budget Table'!#REF!</f>
        <v>#REF!</v>
      </c>
      <c r="G49" s="76" t="e">
        <f t="shared" ref="G49" si="3">SUM(D49:F49)</f>
        <v>#REF!</v>
      </c>
      <c r="N49" s="62"/>
    </row>
    <row r="50" spans="2:14" x14ac:dyDescent="0.25">
      <c r="C50" s="72" t="s">
        <v>7</v>
      </c>
      <c r="D50" s="110"/>
      <c r="E50" s="111"/>
      <c r="F50" s="111"/>
      <c r="G50" s="73"/>
      <c r="N50" s="62"/>
    </row>
    <row r="51" spans="2:14" ht="15.75" customHeight="1" x14ac:dyDescent="0.25">
      <c r="C51" s="60" t="s">
        <v>8</v>
      </c>
      <c r="D51" s="112"/>
      <c r="E51" s="21"/>
      <c r="F51" s="21"/>
      <c r="G51" s="71"/>
      <c r="N51" s="62"/>
    </row>
    <row r="52" spans="2:14" ht="32.25" customHeight="1" x14ac:dyDescent="0.25">
      <c r="C52" s="60" t="s">
        <v>9</v>
      </c>
      <c r="D52" s="112"/>
      <c r="E52" s="112"/>
      <c r="F52" s="112"/>
      <c r="G52" s="71"/>
      <c r="N52" s="62"/>
    </row>
    <row r="53" spans="2:14" s="64" customFormat="1" x14ac:dyDescent="0.25">
      <c r="C53" s="61" t="s">
        <v>10</v>
      </c>
      <c r="D53" s="112"/>
      <c r="E53" s="112"/>
      <c r="F53" s="112"/>
      <c r="G53" s="71"/>
    </row>
    <row r="54" spans="2:14" x14ac:dyDescent="0.25">
      <c r="C54" s="60" t="s">
        <v>15</v>
      </c>
      <c r="D54" s="112"/>
      <c r="E54" s="112"/>
      <c r="F54" s="112"/>
      <c r="G54" s="71"/>
      <c r="N54" s="62"/>
    </row>
    <row r="55" spans="2:14" x14ac:dyDescent="0.25">
      <c r="C55" s="60" t="s">
        <v>11</v>
      </c>
      <c r="D55" s="112"/>
      <c r="E55" s="112"/>
      <c r="F55" s="112"/>
      <c r="G55" s="71"/>
      <c r="N55" s="62"/>
    </row>
    <row r="56" spans="2:14" x14ac:dyDescent="0.25">
      <c r="C56" s="60" t="s">
        <v>57</v>
      </c>
      <c r="D56" s="112"/>
      <c r="E56" s="112"/>
      <c r="F56" s="112"/>
      <c r="G56" s="71"/>
      <c r="N56" s="62"/>
    </row>
    <row r="57" spans="2:14" ht="21" customHeight="1" x14ac:dyDescent="0.25">
      <c r="C57" s="65" t="s">
        <v>60</v>
      </c>
      <c r="D57" s="77"/>
      <c r="E57" s="77"/>
      <c r="F57" s="77"/>
      <c r="G57" s="71"/>
      <c r="N57" s="62"/>
    </row>
    <row r="58" spans="2:14" s="64" customFormat="1" ht="22.5" customHeight="1" x14ac:dyDescent="0.25">
      <c r="C58" s="84"/>
      <c r="D58" s="82"/>
      <c r="E58" s="82"/>
      <c r="F58" s="82"/>
      <c r="G58" s="83"/>
    </row>
    <row r="59" spans="2:14" x14ac:dyDescent="0.25">
      <c r="B59" s="278" t="s">
        <v>66</v>
      </c>
      <c r="C59" s="279"/>
      <c r="D59" s="279"/>
      <c r="E59" s="279"/>
      <c r="F59" s="279"/>
      <c r="G59" s="280"/>
      <c r="N59" s="62"/>
    </row>
    <row r="60" spans="2:14" x14ac:dyDescent="0.25">
      <c r="C60" s="278" t="s">
        <v>67</v>
      </c>
      <c r="D60" s="279"/>
      <c r="E60" s="279"/>
      <c r="F60" s="279"/>
      <c r="G60" s="280"/>
      <c r="N60" s="62"/>
    </row>
    <row r="61" spans="2:14" ht="24" customHeight="1" thickBot="1" x14ac:dyDescent="0.3">
      <c r="C61" s="74" t="s">
        <v>58</v>
      </c>
      <c r="D61" s="75" t="e">
        <f>'1) Budget Table'!#REF!</f>
        <v>#REF!</v>
      </c>
      <c r="E61" s="75" t="e">
        <f>'1) Budget Table'!#REF!</f>
        <v>#REF!</v>
      </c>
      <c r="F61" s="75" t="e">
        <f>'1) Budget Table'!#REF!</f>
        <v>#REF!</v>
      </c>
      <c r="G61" s="76" t="e">
        <f>SUM(D61:F61)</f>
        <v>#REF!</v>
      </c>
      <c r="N61" s="62"/>
    </row>
    <row r="62" spans="2:14" ht="15.75" customHeight="1" x14ac:dyDescent="0.25">
      <c r="C62" s="72" t="s">
        <v>7</v>
      </c>
      <c r="D62" s="110"/>
      <c r="E62" s="111"/>
      <c r="F62" s="111"/>
      <c r="G62" s="73"/>
      <c r="N62" s="62"/>
    </row>
    <row r="63" spans="2:14" ht="15.75" customHeight="1" x14ac:dyDescent="0.25">
      <c r="C63" s="60" t="s">
        <v>8</v>
      </c>
      <c r="D63" s="112"/>
      <c r="E63" s="21"/>
      <c r="F63" s="21"/>
      <c r="G63" s="71"/>
      <c r="N63" s="62"/>
    </row>
    <row r="64" spans="2:14" ht="15.75" customHeight="1" x14ac:dyDescent="0.25">
      <c r="C64" s="60" t="s">
        <v>9</v>
      </c>
      <c r="D64" s="112"/>
      <c r="E64" s="112"/>
      <c r="F64" s="112"/>
      <c r="G64" s="71"/>
      <c r="N64" s="62"/>
    </row>
    <row r="65" spans="2:14" ht="18.75" customHeight="1" x14ac:dyDescent="0.25">
      <c r="C65" s="61" t="s">
        <v>10</v>
      </c>
      <c r="D65" s="112"/>
      <c r="E65" s="112"/>
      <c r="F65" s="112"/>
      <c r="G65" s="71"/>
      <c r="N65" s="62"/>
    </row>
    <row r="66" spans="2:14" x14ac:dyDescent="0.25">
      <c r="C66" s="60" t="s">
        <v>15</v>
      </c>
      <c r="D66" s="112"/>
      <c r="E66" s="112"/>
      <c r="F66" s="112"/>
      <c r="G66" s="71"/>
      <c r="N66" s="62"/>
    </row>
    <row r="67" spans="2:14" s="64" customFormat="1" ht="21.75" customHeight="1" x14ac:dyDescent="0.25">
      <c r="B67" s="62"/>
      <c r="C67" s="60" t="s">
        <v>11</v>
      </c>
      <c r="D67" s="112"/>
      <c r="E67" s="112"/>
      <c r="F67" s="112"/>
      <c r="G67" s="71"/>
    </row>
    <row r="68" spans="2:14" s="64" customFormat="1" x14ac:dyDescent="0.25">
      <c r="B68" s="62"/>
      <c r="C68" s="60" t="s">
        <v>57</v>
      </c>
      <c r="D68" s="112"/>
      <c r="E68" s="112"/>
      <c r="F68" s="112"/>
      <c r="G68" s="71"/>
    </row>
    <row r="69" spans="2:14" x14ac:dyDescent="0.25">
      <c r="C69" s="65" t="s">
        <v>60</v>
      </c>
      <c r="D69" s="77"/>
      <c r="E69" s="77"/>
      <c r="F69" s="77"/>
      <c r="G69" s="71"/>
      <c r="N69" s="62"/>
    </row>
    <row r="70" spans="2:14" s="64" customFormat="1" x14ac:dyDescent="0.25">
      <c r="C70" s="81"/>
      <c r="D70" s="82"/>
      <c r="E70" s="82"/>
      <c r="F70" s="82"/>
      <c r="G70" s="83"/>
    </row>
    <row r="71" spans="2:14" x14ac:dyDescent="0.25">
      <c r="B71" s="64"/>
      <c r="C71" s="278" t="s">
        <v>40</v>
      </c>
      <c r="D71" s="279"/>
      <c r="E71" s="279"/>
      <c r="F71" s="279"/>
      <c r="G71" s="280"/>
      <c r="N71" s="62"/>
    </row>
    <row r="72" spans="2:14" ht="21.75" customHeight="1" thickBot="1" x14ac:dyDescent="0.3">
      <c r="C72" s="74" t="s">
        <v>58</v>
      </c>
      <c r="D72" s="75" t="e">
        <f>'1) Budget Table'!#REF!</f>
        <v>#REF!</v>
      </c>
      <c r="E72" s="75" t="e">
        <f>'1) Budget Table'!#REF!</f>
        <v>#REF!</v>
      </c>
      <c r="F72" s="75" t="e">
        <f>'1) Budget Table'!#REF!</f>
        <v>#REF!</v>
      </c>
      <c r="G72" s="76" t="e">
        <f t="shared" ref="G72" si="4">SUM(D72:F72)</f>
        <v>#REF!</v>
      </c>
      <c r="N72" s="62"/>
    </row>
    <row r="73" spans="2:14" ht="15.75" customHeight="1" x14ac:dyDescent="0.25">
      <c r="C73" s="72" t="s">
        <v>7</v>
      </c>
      <c r="D73" s="110"/>
      <c r="E73" s="111"/>
      <c r="F73" s="111"/>
      <c r="G73" s="73"/>
      <c r="N73" s="62"/>
    </row>
    <row r="74" spans="2:14" ht="15.75" customHeight="1" x14ac:dyDescent="0.25">
      <c r="C74" s="60" t="s">
        <v>8</v>
      </c>
      <c r="D74" s="112"/>
      <c r="E74" s="21"/>
      <c r="F74" s="21"/>
      <c r="G74" s="71"/>
      <c r="N74" s="62"/>
    </row>
    <row r="75" spans="2:14" ht="15.75" customHeight="1" x14ac:dyDescent="0.25">
      <c r="C75" s="60" t="s">
        <v>9</v>
      </c>
      <c r="D75" s="112"/>
      <c r="E75" s="112"/>
      <c r="F75" s="112"/>
      <c r="G75" s="71"/>
      <c r="N75" s="62"/>
    </row>
    <row r="76" spans="2:14" x14ac:dyDescent="0.25">
      <c r="C76" s="61" t="s">
        <v>10</v>
      </c>
      <c r="D76" s="112"/>
      <c r="E76" s="112"/>
      <c r="F76" s="112"/>
      <c r="G76" s="71"/>
      <c r="N76" s="62"/>
    </row>
    <row r="77" spans="2:14" x14ac:dyDescent="0.25">
      <c r="C77" s="60" t="s">
        <v>15</v>
      </c>
      <c r="D77" s="112"/>
      <c r="E77" s="112"/>
      <c r="F77" s="112"/>
      <c r="G77" s="71"/>
      <c r="N77" s="62"/>
    </row>
    <row r="78" spans="2:14" x14ac:dyDescent="0.25">
      <c r="C78" s="60" t="s">
        <v>11</v>
      </c>
      <c r="D78" s="112"/>
      <c r="E78" s="112"/>
      <c r="F78" s="112"/>
      <c r="G78" s="71"/>
      <c r="N78" s="62"/>
    </row>
    <row r="79" spans="2:14" x14ac:dyDescent="0.25">
      <c r="C79" s="60" t="s">
        <v>57</v>
      </c>
      <c r="D79" s="112"/>
      <c r="E79" s="112"/>
      <c r="F79" s="112"/>
      <c r="G79" s="71"/>
      <c r="N79" s="62"/>
    </row>
    <row r="80" spans="2:14" x14ac:dyDescent="0.25">
      <c r="C80" s="65" t="s">
        <v>60</v>
      </c>
      <c r="D80" s="77"/>
      <c r="E80" s="77"/>
      <c r="F80" s="77"/>
      <c r="G80" s="71"/>
      <c r="N80" s="62"/>
    </row>
    <row r="81" spans="2:14" s="64" customFormat="1" x14ac:dyDescent="0.25">
      <c r="C81" s="81"/>
      <c r="D81" s="82"/>
      <c r="E81" s="82"/>
      <c r="F81" s="82"/>
      <c r="G81" s="83"/>
    </row>
    <row r="82" spans="2:14" x14ac:dyDescent="0.25">
      <c r="C82" s="278" t="s">
        <v>41</v>
      </c>
      <c r="D82" s="279"/>
      <c r="E82" s="279"/>
      <c r="F82" s="279"/>
      <c r="G82" s="280"/>
      <c r="N82" s="62"/>
    </row>
    <row r="83" spans="2:14" ht="21.75" customHeight="1" thickBot="1" x14ac:dyDescent="0.3">
      <c r="B83" s="64"/>
      <c r="C83" s="74" t="s">
        <v>58</v>
      </c>
      <c r="D83" s="75" t="e">
        <f>'1) Budget Table'!#REF!</f>
        <v>#REF!</v>
      </c>
      <c r="E83" s="75" t="e">
        <f>'1) Budget Table'!#REF!</f>
        <v>#REF!</v>
      </c>
      <c r="F83" s="75" t="e">
        <f>'1) Budget Table'!#REF!</f>
        <v>#REF!</v>
      </c>
      <c r="G83" s="76" t="e">
        <f t="shared" ref="G83" si="5">SUM(D83:F83)</f>
        <v>#REF!</v>
      </c>
      <c r="N83" s="62"/>
    </row>
    <row r="84" spans="2:14" ht="18" customHeight="1" x14ac:dyDescent="0.25">
      <c r="C84" s="72" t="s">
        <v>7</v>
      </c>
      <c r="D84" s="110"/>
      <c r="E84" s="111"/>
      <c r="F84" s="111"/>
      <c r="G84" s="73"/>
      <c r="N84" s="62"/>
    </row>
    <row r="85" spans="2:14" ht="15.75" customHeight="1" x14ac:dyDescent="0.25">
      <c r="C85" s="60" t="s">
        <v>8</v>
      </c>
      <c r="D85" s="112"/>
      <c r="E85" s="21"/>
      <c r="F85" s="21"/>
      <c r="G85" s="71"/>
      <c r="N85" s="62"/>
    </row>
    <row r="86" spans="2:14" s="64" customFormat="1" ht="15.75" customHeight="1" x14ac:dyDescent="0.25">
      <c r="B86" s="62"/>
      <c r="C86" s="60" t="s">
        <v>9</v>
      </c>
      <c r="D86" s="112"/>
      <c r="E86" s="112"/>
      <c r="F86" s="112"/>
      <c r="G86" s="71"/>
    </row>
    <row r="87" spans="2:14" x14ac:dyDescent="0.25">
      <c r="B87" s="64"/>
      <c r="C87" s="61" t="s">
        <v>10</v>
      </c>
      <c r="D87" s="112"/>
      <c r="E87" s="112"/>
      <c r="F87" s="112"/>
      <c r="G87" s="71"/>
      <c r="N87" s="62"/>
    </row>
    <row r="88" spans="2:14" x14ac:dyDescent="0.25">
      <c r="B88" s="64"/>
      <c r="C88" s="60" t="s">
        <v>15</v>
      </c>
      <c r="D88" s="112"/>
      <c r="E88" s="112"/>
      <c r="F88" s="112"/>
      <c r="G88" s="71"/>
      <c r="N88" s="62"/>
    </row>
    <row r="89" spans="2:14" x14ac:dyDescent="0.25">
      <c r="B89" s="64"/>
      <c r="C89" s="60" t="s">
        <v>11</v>
      </c>
      <c r="D89" s="112"/>
      <c r="E89" s="112"/>
      <c r="F89" s="112"/>
      <c r="G89" s="71"/>
      <c r="N89" s="62"/>
    </row>
    <row r="90" spans="2:14" x14ac:dyDescent="0.25">
      <c r="C90" s="60" t="s">
        <v>57</v>
      </c>
      <c r="D90" s="112"/>
      <c r="E90" s="112"/>
      <c r="F90" s="112"/>
      <c r="G90" s="71"/>
      <c r="N90" s="62"/>
    </row>
    <row r="91" spans="2:14" x14ac:dyDescent="0.25">
      <c r="C91" s="65" t="s">
        <v>60</v>
      </c>
      <c r="D91" s="77"/>
      <c r="E91" s="77"/>
      <c r="F91" s="77"/>
      <c r="G91" s="71"/>
      <c r="N91" s="62"/>
    </row>
    <row r="92" spans="2:14" s="64" customFormat="1" x14ac:dyDescent="0.25">
      <c r="C92" s="81"/>
      <c r="D92" s="82"/>
      <c r="E92" s="82"/>
      <c r="F92" s="82"/>
      <c r="G92" s="83"/>
    </row>
    <row r="93" spans="2:14" x14ac:dyDescent="0.25">
      <c r="C93" s="278" t="s">
        <v>42</v>
      </c>
      <c r="D93" s="279"/>
      <c r="E93" s="279"/>
      <c r="F93" s="279"/>
      <c r="G93" s="280"/>
      <c r="N93" s="62"/>
    </row>
    <row r="94" spans="2:14" ht="21.75" customHeight="1" thickBot="1" x14ac:dyDescent="0.3">
      <c r="C94" s="74" t="s">
        <v>58</v>
      </c>
      <c r="D94" s="75" t="e">
        <f>'1) Budget Table'!#REF!</f>
        <v>#REF!</v>
      </c>
      <c r="E94" s="75" t="e">
        <f>'1) Budget Table'!#REF!</f>
        <v>#REF!</v>
      </c>
      <c r="F94" s="75" t="e">
        <f>'1) Budget Table'!#REF!</f>
        <v>#REF!</v>
      </c>
      <c r="G94" s="76" t="e">
        <f t="shared" ref="G94" si="6">SUM(D94:F94)</f>
        <v>#REF!</v>
      </c>
      <c r="N94" s="62"/>
    </row>
    <row r="95" spans="2:14" ht="15.75" customHeight="1" x14ac:dyDescent="0.25">
      <c r="C95" s="72" t="s">
        <v>7</v>
      </c>
      <c r="D95" s="110"/>
      <c r="E95" s="111"/>
      <c r="F95" s="111"/>
      <c r="G95" s="73"/>
      <c r="N95" s="62"/>
    </row>
    <row r="96" spans="2:14" ht="15.75" customHeight="1" x14ac:dyDescent="0.25">
      <c r="B96" s="64"/>
      <c r="C96" s="60" t="s">
        <v>8</v>
      </c>
      <c r="D96" s="112"/>
      <c r="E96" s="21"/>
      <c r="F96" s="21"/>
      <c r="G96" s="71"/>
      <c r="N96" s="62"/>
    </row>
    <row r="97" spans="2:14" ht="15.75" customHeight="1" x14ac:dyDescent="0.25">
      <c r="C97" s="60" t="s">
        <v>9</v>
      </c>
      <c r="D97" s="112"/>
      <c r="E97" s="112"/>
      <c r="F97" s="112"/>
      <c r="G97" s="71"/>
      <c r="N97" s="62"/>
    </row>
    <row r="98" spans="2:14" x14ac:dyDescent="0.25">
      <c r="C98" s="61" t="s">
        <v>10</v>
      </c>
      <c r="D98" s="112"/>
      <c r="E98" s="112"/>
      <c r="F98" s="112"/>
      <c r="G98" s="71"/>
      <c r="N98" s="62"/>
    </row>
    <row r="99" spans="2:14" x14ac:dyDescent="0.25">
      <c r="C99" s="60" t="s">
        <v>15</v>
      </c>
      <c r="D99" s="112"/>
      <c r="E99" s="112"/>
      <c r="F99" s="112"/>
      <c r="G99" s="71"/>
      <c r="N99" s="62"/>
    </row>
    <row r="100" spans="2:14" ht="25.5" customHeight="1" x14ac:dyDescent="0.25">
      <c r="C100" s="60" t="s">
        <v>11</v>
      </c>
      <c r="D100" s="112"/>
      <c r="E100" s="112"/>
      <c r="F100" s="112"/>
      <c r="G100" s="71"/>
      <c r="N100" s="62"/>
    </row>
    <row r="101" spans="2:14" x14ac:dyDescent="0.25">
      <c r="B101" s="64"/>
      <c r="C101" s="60" t="s">
        <v>57</v>
      </c>
      <c r="D101" s="112"/>
      <c r="E101" s="112"/>
      <c r="F101" s="112"/>
      <c r="G101" s="71"/>
      <c r="N101" s="62"/>
    </row>
    <row r="102" spans="2:14" ht="15.75" customHeight="1" x14ac:dyDescent="0.25">
      <c r="C102" s="65" t="s">
        <v>60</v>
      </c>
      <c r="D102" s="77"/>
      <c r="E102" s="77"/>
      <c r="F102" s="77"/>
      <c r="G102" s="71"/>
      <c r="N102" s="62"/>
    </row>
    <row r="103" spans="2:14" ht="25.5" customHeight="1" x14ac:dyDescent="0.25">
      <c r="D103" s="66"/>
      <c r="E103" s="66"/>
      <c r="F103" s="66"/>
      <c r="G103" s="66"/>
      <c r="N103" s="62"/>
    </row>
    <row r="104" spans="2:14" x14ac:dyDescent="0.25">
      <c r="B104" s="278" t="s">
        <v>68</v>
      </c>
      <c r="C104" s="279"/>
      <c r="D104" s="279"/>
      <c r="E104" s="279"/>
      <c r="F104" s="279"/>
      <c r="G104" s="280"/>
      <c r="N104" s="62"/>
    </row>
    <row r="105" spans="2:14" x14ac:dyDescent="0.25">
      <c r="C105" s="278" t="s">
        <v>43</v>
      </c>
      <c r="D105" s="279"/>
      <c r="E105" s="279"/>
      <c r="F105" s="279"/>
      <c r="G105" s="280"/>
      <c r="N105" s="62"/>
    </row>
    <row r="106" spans="2:14" ht="22.5" customHeight="1" thickBot="1" x14ac:dyDescent="0.3">
      <c r="C106" s="74" t="s">
        <v>58</v>
      </c>
      <c r="D106" s="75" t="e">
        <f>'1) Budget Table'!#REF!</f>
        <v>#REF!</v>
      </c>
      <c r="E106" s="75" t="e">
        <f>'1) Budget Table'!#REF!</f>
        <v>#REF!</v>
      </c>
      <c r="F106" s="75" t="e">
        <f>'1) Budget Table'!#REF!</f>
        <v>#REF!</v>
      </c>
      <c r="G106" s="76" t="e">
        <f>SUM(D106:F106)</f>
        <v>#REF!</v>
      </c>
      <c r="N106" s="62"/>
    </row>
    <row r="107" spans="2:14" x14ac:dyDescent="0.25">
      <c r="C107" s="72" t="s">
        <v>7</v>
      </c>
      <c r="D107" s="110"/>
      <c r="E107" s="111"/>
      <c r="F107" s="111"/>
      <c r="G107" s="73"/>
      <c r="N107" s="62"/>
    </row>
    <row r="108" spans="2:14" x14ac:dyDescent="0.25">
      <c r="C108" s="60" t="s">
        <v>8</v>
      </c>
      <c r="D108" s="112"/>
      <c r="E108" s="21"/>
      <c r="F108" s="21"/>
      <c r="G108" s="71"/>
      <c r="N108" s="62"/>
    </row>
    <row r="109" spans="2:14" ht="15.75" customHeight="1" x14ac:dyDescent="0.25">
      <c r="C109" s="60" t="s">
        <v>9</v>
      </c>
      <c r="D109" s="112"/>
      <c r="E109" s="112"/>
      <c r="F109" s="112"/>
      <c r="G109" s="71"/>
      <c r="N109" s="62"/>
    </row>
    <row r="110" spans="2:14" x14ac:dyDescent="0.25">
      <c r="C110" s="61" t="s">
        <v>10</v>
      </c>
      <c r="D110" s="112"/>
      <c r="E110" s="112"/>
      <c r="F110" s="112"/>
      <c r="G110" s="71"/>
      <c r="N110" s="62"/>
    </row>
    <row r="111" spans="2:14" x14ac:dyDescent="0.25">
      <c r="C111" s="60" t="s">
        <v>15</v>
      </c>
      <c r="D111" s="112"/>
      <c r="E111" s="112"/>
      <c r="F111" s="112"/>
      <c r="G111" s="71"/>
      <c r="N111" s="62"/>
    </row>
    <row r="112" spans="2:14" x14ac:dyDescent="0.25">
      <c r="C112" s="60" t="s">
        <v>11</v>
      </c>
      <c r="D112" s="112"/>
      <c r="E112" s="112"/>
      <c r="F112" s="112"/>
      <c r="G112" s="71"/>
      <c r="N112" s="62"/>
    </row>
    <row r="113" spans="3:14" x14ac:dyDescent="0.25">
      <c r="C113" s="60" t="s">
        <v>57</v>
      </c>
      <c r="D113" s="112"/>
      <c r="E113" s="112"/>
      <c r="F113" s="112"/>
      <c r="G113" s="71"/>
      <c r="N113" s="62"/>
    </row>
    <row r="114" spans="3:14" x14ac:dyDescent="0.25">
      <c r="C114" s="65" t="s">
        <v>60</v>
      </c>
      <c r="D114" s="77"/>
      <c r="E114" s="77"/>
      <c r="F114" s="77"/>
      <c r="G114" s="71"/>
      <c r="N114" s="62"/>
    </row>
    <row r="115" spans="3:14" s="64" customFormat="1" x14ac:dyDescent="0.25">
      <c r="C115" s="81"/>
      <c r="D115" s="82"/>
      <c r="E115" s="82"/>
      <c r="F115" s="82"/>
      <c r="G115" s="83"/>
    </row>
    <row r="116" spans="3:14" ht="15.75" customHeight="1" x14ac:dyDescent="0.25">
      <c r="C116" s="278" t="s">
        <v>69</v>
      </c>
      <c r="D116" s="279"/>
      <c r="E116" s="279"/>
      <c r="F116" s="279"/>
      <c r="G116" s="280"/>
      <c r="N116" s="62"/>
    </row>
    <row r="117" spans="3:14" ht="21.75" customHeight="1" thickBot="1" x14ac:dyDescent="0.3">
      <c r="C117" s="74" t="s">
        <v>58</v>
      </c>
      <c r="D117" s="75" t="e">
        <f>'1) Budget Table'!#REF!</f>
        <v>#REF!</v>
      </c>
      <c r="E117" s="75" t="e">
        <f>'1) Budget Table'!#REF!</f>
        <v>#REF!</v>
      </c>
      <c r="F117" s="75" t="e">
        <f>'1) Budget Table'!#REF!</f>
        <v>#REF!</v>
      </c>
      <c r="G117" s="76" t="e">
        <f t="shared" ref="G117" si="7">SUM(D117:F117)</f>
        <v>#REF!</v>
      </c>
      <c r="N117" s="62"/>
    </row>
    <row r="118" spans="3:14" x14ac:dyDescent="0.25">
      <c r="C118" s="72" t="s">
        <v>7</v>
      </c>
      <c r="D118" s="110"/>
      <c r="E118" s="111"/>
      <c r="F118" s="111"/>
      <c r="G118" s="73"/>
      <c r="N118" s="62"/>
    </row>
    <row r="119" spans="3:14" x14ac:dyDescent="0.25">
      <c r="C119" s="60" t="s">
        <v>8</v>
      </c>
      <c r="D119" s="112"/>
      <c r="E119" s="21"/>
      <c r="F119" s="21"/>
      <c r="G119" s="71"/>
      <c r="N119" s="62"/>
    </row>
    <row r="120" spans="3:14" ht="31.5" x14ac:dyDescent="0.25">
      <c r="C120" s="60" t="s">
        <v>9</v>
      </c>
      <c r="D120" s="112"/>
      <c r="E120" s="112"/>
      <c r="F120" s="112"/>
      <c r="G120" s="71"/>
      <c r="N120" s="62"/>
    </row>
    <row r="121" spans="3:14" x14ac:dyDescent="0.25">
      <c r="C121" s="61" t="s">
        <v>10</v>
      </c>
      <c r="D121" s="112"/>
      <c r="E121" s="112"/>
      <c r="F121" s="112"/>
      <c r="G121" s="71"/>
      <c r="N121" s="62"/>
    </row>
    <row r="122" spans="3:14" x14ac:dyDescent="0.25">
      <c r="C122" s="60" t="s">
        <v>15</v>
      </c>
      <c r="D122" s="112"/>
      <c r="E122" s="112"/>
      <c r="F122" s="112"/>
      <c r="G122" s="71"/>
      <c r="N122" s="62"/>
    </row>
    <row r="123" spans="3:14" x14ac:dyDescent="0.25">
      <c r="C123" s="60" t="s">
        <v>11</v>
      </c>
      <c r="D123" s="112"/>
      <c r="E123" s="112"/>
      <c r="F123" s="112"/>
      <c r="G123" s="71"/>
      <c r="N123" s="62"/>
    </row>
    <row r="124" spans="3:14" x14ac:dyDescent="0.25">
      <c r="C124" s="60" t="s">
        <v>57</v>
      </c>
      <c r="D124" s="112"/>
      <c r="E124" s="112"/>
      <c r="F124" s="112"/>
      <c r="G124" s="71"/>
      <c r="N124" s="62"/>
    </row>
    <row r="125" spans="3:14" x14ac:dyDescent="0.25">
      <c r="C125" s="65" t="s">
        <v>60</v>
      </c>
      <c r="D125" s="77"/>
      <c r="E125" s="77"/>
      <c r="F125" s="77"/>
      <c r="G125" s="71"/>
      <c r="N125" s="62"/>
    </row>
    <row r="126" spans="3:14" s="64" customFormat="1" x14ac:dyDescent="0.25">
      <c r="C126" s="81"/>
      <c r="D126" s="82"/>
      <c r="E126" s="82"/>
      <c r="F126" s="82"/>
      <c r="G126" s="83"/>
    </row>
    <row r="127" spans="3:14" x14ac:dyDescent="0.25">
      <c r="C127" s="278" t="s">
        <v>44</v>
      </c>
      <c r="D127" s="279"/>
      <c r="E127" s="279"/>
      <c r="F127" s="279"/>
      <c r="G127" s="280"/>
      <c r="N127" s="62"/>
    </row>
    <row r="128" spans="3:14" ht="21" customHeight="1" thickBot="1" x14ac:dyDescent="0.3">
      <c r="C128" s="74" t="s">
        <v>58</v>
      </c>
      <c r="D128" s="75" t="e">
        <f>'1) Budget Table'!#REF!</f>
        <v>#REF!</v>
      </c>
      <c r="E128" s="75" t="e">
        <f>'1) Budget Table'!#REF!</f>
        <v>#REF!</v>
      </c>
      <c r="F128" s="75" t="e">
        <f>'1) Budget Table'!#REF!</f>
        <v>#REF!</v>
      </c>
      <c r="G128" s="76" t="e">
        <f t="shared" ref="G128" si="8">SUM(D128:F128)</f>
        <v>#REF!</v>
      </c>
      <c r="N128" s="62"/>
    </row>
    <row r="129" spans="3:14" x14ac:dyDescent="0.25">
      <c r="C129" s="72" t="s">
        <v>7</v>
      </c>
      <c r="D129" s="110"/>
      <c r="E129" s="111"/>
      <c r="F129" s="111"/>
      <c r="G129" s="73"/>
      <c r="N129" s="62"/>
    </row>
    <row r="130" spans="3:14" x14ac:dyDescent="0.25">
      <c r="C130" s="60" t="s">
        <v>8</v>
      </c>
      <c r="D130" s="112"/>
      <c r="E130" s="21"/>
      <c r="F130" s="21"/>
      <c r="G130" s="71"/>
      <c r="N130" s="62"/>
    </row>
    <row r="131" spans="3:14" ht="31.5" x14ac:dyDescent="0.25">
      <c r="C131" s="60" t="s">
        <v>9</v>
      </c>
      <c r="D131" s="112"/>
      <c r="E131" s="112"/>
      <c r="F131" s="112"/>
      <c r="G131" s="71"/>
      <c r="N131" s="62"/>
    </row>
    <row r="132" spans="3:14" x14ac:dyDescent="0.25">
      <c r="C132" s="61" t="s">
        <v>10</v>
      </c>
      <c r="D132" s="112"/>
      <c r="E132" s="112"/>
      <c r="F132" s="112"/>
      <c r="G132" s="71"/>
      <c r="N132" s="62"/>
    </row>
    <row r="133" spans="3:14" x14ac:dyDescent="0.25">
      <c r="C133" s="60" t="s">
        <v>15</v>
      </c>
      <c r="D133" s="112"/>
      <c r="E133" s="112"/>
      <c r="F133" s="112"/>
      <c r="G133" s="71"/>
      <c r="N133" s="62"/>
    </row>
    <row r="134" spans="3:14" x14ac:dyDescent="0.25">
      <c r="C134" s="60" t="s">
        <v>11</v>
      </c>
      <c r="D134" s="112"/>
      <c r="E134" s="112"/>
      <c r="F134" s="112"/>
      <c r="G134" s="71"/>
      <c r="N134" s="62"/>
    </row>
    <row r="135" spans="3:14" x14ac:dyDescent="0.25">
      <c r="C135" s="60" t="s">
        <v>57</v>
      </c>
      <c r="D135" s="112"/>
      <c r="E135" s="112"/>
      <c r="F135" s="112"/>
      <c r="G135" s="71"/>
      <c r="N135" s="62"/>
    </row>
    <row r="136" spans="3:14" x14ac:dyDescent="0.25">
      <c r="C136" s="65" t="s">
        <v>60</v>
      </c>
      <c r="D136" s="77"/>
      <c r="E136" s="77"/>
      <c r="F136" s="77"/>
      <c r="G136" s="71"/>
      <c r="N136" s="62"/>
    </row>
    <row r="137" spans="3:14" s="64" customFormat="1" x14ac:dyDescent="0.25">
      <c r="C137" s="81"/>
      <c r="D137" s="82"/>
      <c r="E137" s="82"/>
      <c r="F137" s="82"/>
      <c r="G137" s="83"/>
    </row>
    <row r="138" spans="3:14" x14ac:dyDescent="0.25">
      <c r="C138" s="278" t="s">
        <v>45</v>
      </c>
      <c r="D138" s="279"/>
      <c r="E138" s="279"/>
      <c r="F138" s="279"/>
      <c r="G138" s="280"/>
      <c r="N138" s="62"/>
    </row>
    <row r="139" spans="3:14" ht="24" customHeight="1" thickBot="1" x14ac:dyDescent="0.3">
      <c r="C139" s="74" t="s">
        <v>58</v>
      </c>
      <c r="D139" s="75" t="e">
        <f>'1) Budget Table'!#REF!</f>
        <v>#REF!</v>
      </c>
      <c r="E139" s="75" t="e">
        <f>'1) Budget Table'!#REF!</f>
        <v>#REF!</v>
      </c>
      <c r="F139" s="75" t="e">
        <f>'1) Budget Table'!#REF!</f>
        <v>#REF!</v>
      </c>
      <c r="G139" s="76" t="e">
        <f t="shared" ref="G139" si="9">SUM(D139:F139)</f>
        <v>#REF!</v>
      </c>
      <c r="N139" s="62"/>
    </row>
    <row r="140" spans="3:14" ht="15.75" customHeight="1" x14ac:dyDescent="0.25">
      <c r="C140" s="72" t="s">
        <v>7</v>
      </c>
      <c r="D140" s="110"/>
      <c r="E140" s="111"/>
      <c r="F140" s="111"/>
      <c r="G140" s="73"/>
      <c r="N140" s="62"/>
    </row>
    <row r="141" spans="3:14" s="66" customFormat="1" x14ac:dyDescent="0.25">
      <c r="C141" s="60" t="s">
        <v>8</v>
      </c>
      <c r="D141" s="112"/>
      <c r="E141" s="21"/>
      <c r="F141" s="21"/>
      <c r="G141" s="71"/>
    </row>
    <row r="142" spans="3:14" s="66" customFormat="1" ht="15.75" customHeight="1" x14ac:dyDescent="0.25">
      <c r="C142" s="60" t="s">
        <v>9</v>
      </c>
      <c r="D142" s="112"/>
      <c r="E142" s="112"/>
      <c r="F142" s="112"/>
      <c r="G142" s="71"/>
    </row>
    <row r="143" spans="3:14" s="66" customFormat="1" x14ac:dyDescent="0.25">
      <c r="C143" s="61" t="s">
        <v>10</v>
      </c>
      <c r="D143" s="112"/>
      <c r="E143" s="112"/>
      <c r="F143" s="112"/>
      <c r="G143" s="71"/>
    </row>
    <row r="144" spans="3:14" s="66" customFormat="1" x14ac:dyDescent="0.25">
      <c r="C144" s="60" t="s">
        <v>15</v>
      </c>
      <c r="D144" s="112"/>
      <c r="E144" s="112"/>
      <c r="F144" s="112"/>
      <c r="G144" s="71"/>
    </row>
    <row r="145" spans="2:7" s="66" customFormat="1" ht="15.75" customHeight="1" x14ac:dyDescent="0.25">
      <c r="C145" s="60" t="s">
        <v>11</v>
      </c>
      <c r="D145" s="112"/>
      <c r="E145" s="112"/>
      <c r="F145" s="112"/>
      <c r="G145" s="71"/>
    </row>
    <row r="146" spans="2:7" s="66" customFormat="1" x14ac:dyDescent="0.25">
      <c r="C146" s="60" t="s">
        <v>57</v>
      </c>
      <c r="D146" s="112"/>
      <c r="E146" s="112"/>
      <c r="F146" s="112"/>
      <c r="G146" s="71"/>
    </row>
    <row r="147" spans="2:7" s="66" customFormat="1" x14ac:dyDescent="0.25">
      <c r="C147" s="65" t="s">
        <v>60</v>
      </c>
      <c r="D147" s="77"/>
      <c r="E147" s="77"/>
      <c r="F147" s="77"/>
      <c r="G147" s="71"/>
    </row>
    <row r="148" spans="2:7" s="66" customFormat="1" x14ac:dyDescent="0.25">
      <c r="C148" s="62"/>
      <c r="D148" s="64"/>
      <c r="E148" s="64"/>
      <c r="F148" s="64"/>
      <c r="G148" s="62"/>
    </row>
    <row r="149" spans="2:7" s="66" customFormat="1" x14ac:dyDescent="0.25">
      <c r="B149" s="278" t="s">
        <v>70</v>
      </c>
      <c r="C149" s="279"/>
      <c r="D149" s="279"/>
      <c r="E149" s="279"/>
      <c r="F149" s="279"/>
      <c r="G149" s="280"/>
    </row>
    <row r="150" spans="2:7" s="66" customFormat="1" x14ac:dyDescent="0.25">
      <c r="B150" s="62"/>
      <c r="C150" s="278" t="s">
        <v>46</v>
      </c>
      <c r="D150" s="279"/>
      <c r="E150" s="279"/>
      <c r="F150" s="279"/>
      <c r="G150" s="280"/>
    </row>
    <row r="151" spans="2:7" s="66" customFormat="1" ht="24" customHeight="1" thickBot="1" x14ac:dyDescent="0.3">
      <c r="B151" s="62"/>
      <c r="C151" s="74" t="s">
        <v>58</v>
      </c>
      <c r="D151" s="75" t="e">
        <f>'1) Budget Table'!#REF!</f>
        <v>#REF!</v>
      </c>
      <c r="E151" s="75" t="e">
        <f>'1) Budget Table'!#REF!</f>
        <v>#REF!</v>
      </c>
      <c r="F151" s="75" t="e">
        <f>'1) Budget Table'!#REF!</f>
        <v>#REF!</v>
      </c>
      <c r="G151" s="76" t="e">
        <f>SUM(D151:F151)</f>
        <v>#REF!</v>
      </c>
    </row>
    <row r="152" spans="2:7" s="66" customFormat="1" ht="24.75" customHeight="1" x14ac:dyDescent="0.25">
      <c r="B152" s="62"/>
      <c r="C152" s="72" t="s">
        <v>7</v>
      </c>
      <c r="D152" s="110"/>
      <c r="E152" s="111"/>
      <c r="F152" s="111"/>
      <c r="G152" s="73"/>
    </row>
    <row r="153" spans="2:7" s="66" customFormat="1" ht="15.75" customHeight="1" x14ac:dyDescent="0.25">
      <c r="B153" s="62"/>
      <c r="C153" s="60" t="s">
        <v>8</v>
      </c>
      <c r="D153" s="112"/>
      <c r="E153" s="21"/>
      <c r="F153" s="21"/>
      <c r="G153" s="71"/>
    </row>
    <row r="154" spans="2:7" s="66" customFormat="1" ht="15.75" customHeight="1" x14ac:dyDescent="0.25">
      <c r="B154" s="62"/>
      <c r="C154" s="60" t="s">
        <v>9</v>
      </c>
      <c r="D154" s="112"/>
      <c r="E154" s="112"/>
      <c r="F154" s="112"/>
      <c r="G154" s="71"/>
    </row>
    <row r="155" spans="2:7" s="66" customFormat="1" ht="15.75" customHeight="1" x14ac:dyDescent="0.25">
      <c r="B155" s="62"/>
      <c r="C155" s="61" t="s">
        <v>10</v>
      </c>
      <c r="D155" s="112"/>
      <c r="E155" s="112"/>
      <c r="F155" s="112"/>
      <c r="G155" s="71"/>
    </row>
    <row r="156" spans="2:7" s="66" customFormat="1" ht="15.75" customHeight="1" x14ac:dyDescent="0.25">
      <c r="B156" s="62"/>
      <c r="C156" s="60" t="s">
        <v>15</v>
      </c>
      <c r="D156" s="112"/>
      <c r="E156" s="112"/>
      <c r="F156" s="112"/>
      <c r="G156" s="71"/>
    </row>
    <row r="157" spans="2:7" s="66" customFormat="1" ht="15.75" customHeight="1" x14ac:dyDescent="0.25">
      <c r="B157" s="62"/>
      <c r="C157" s="60" t="s">
        <v>11</v>
      </c>
      <c r="D157" s="112"/>
      <c r="E157" s="112"/>
      <c r="F157" s="112"/>
      <c r="G157" s="71"/>
    </row>
    <row r="158" spans="2:7" s="66" customFormat="1" ht="15.75" customHeight="1" x14ac:dyDescent="0.25">
      <c r="B158" s="62"/>
      <c r="C158" s="60" t="s">
        <v>57</v>
      </c>
      <c r="D158" s="112"/>
      <c r="E158" s="112"/>
      <c r="F158" s="112"/>
      <c r="G158" s="71"/>
    </row>
    <row r="159" spans="2:7" s="66" customFormat="1" ht="15.75" customHeight="1" x14ac:dyDescent="0.25">
      <c r="B159" s="62"/>
      <c r="C159" s="65" t="s">
        <v>60</v>
      </c>
      <c r="D159" s="77"/>
      <c r="E159" s="77"/>
      <c r="F159" s="77"/>
      <c r="G159" s="71"/>
    </row>
    <row r="160" spans="2:7" s="64" customFormat="1" ht="15.75" customHeight="1" x14ac:dyDescent="0.25">
      <c r="C160" s="81"/>
      <c r="D160" s="82"/>
      <c r="E160" s="82"/>
      <c r="F160" s="82"/>
      <c r="G160" s="83"/>
    </row>
    <row r="161" spans="3:7" s="66" customFormat="1" ht="15.75" customHeight="1" x14ac:dyDescent="0.25">
      <c r="C161" s="278" t="s">
        <v>47</v>
      </c>
      <c r="D161" s="279"/>
      <c r="E161" s="279"/>
      <c r="F161" s="279"/>
      <c r="G161" s="280"/>
    </row>
    <row r="162" spans="3:7" s="66" customFormat="1" ht="21" customHeight="1" thickBot="1" x14ac:dyDescent="0.3">
      <c r="C162" s="74" t="s">
        <v>58</v>
      </c>
      <c r="D162" s="75" t="e">
        <f>'1) Budget Table'!#REF!</f>
        <v>#REF!</v>
      </c>
      <c r="E162" s="75" t="e">
        <f>'1) Budget Table'!#REF!</f>
        <v>#REF!</v>
      </c>
      <c r="F162" s="75" t="e">
        <f>'1) Budget Table'!#REF!</f>
        <v>#REF!</v>
      </c>
      <c r="G162" s="76" t="e">
        <f t="shared" ref="G162" si="10">SUM(D162:F162)</f>
        <v>#REF!</v>
      </c>
    </row>
    <row r="163" spans="3:7" s="66" customFormat="1" ht="15.75" customHeight="1" x14ac:dyDescent="0.25">
      <c r="C163" s="72" t="s">
        <v>7</v>
      </c>
      <c r="D163" s="110"/>
      <c r="E163" s="111"/>
      <c r="F163" s="111"/>
      <c r="G163" s="73"/>
    </row>
    <row r="164" spans="3:7" s="66" customFormat="1" ht="15.75" customHeight="1" x14ac:dyDescent="0.25">
      <c r="C164" s="60" t="s">
        <v>8</v>
      </c>
      <c r="D164" s="112"/>
      <c r="E164" s="21"/>
      <c r="F164" s="21"/>
      <c r="G164" s="71"/>
    </row>
    <row r="165" spans="3:7" s="66" customFormat="1" ht="15.75" customHeight="1" x14ac:dyDescent="0.25">
      <c r="C165" s="60" t="s">
        <v>9</v>
      </c>
      <c r="D165" s="112"/>
      <c r="E165" s="112"/>
      <c r="F165" s="112"/>
      <c r="G165" s="71"/>
    </row>
    <row r="166" spans="3:7" s="66" customFormat="1" ht="15.75" customHeight="1" x14ac:dyDescent="0.25">
      <c r="C166" s="61" t="s">
        <v>10</v>
      </c>
      <c r="D166" s="112"/>
      <c r="E166" s="112"/>
      <c r="F166" s="112"/>
      <c r="G166" s="71"/>
    </row>
    <row r="167" spans="3:7" s="66" customFormat="1" ht="15.75" customHeight="1" x14ac:dyDescent="0.25">
      <c r="C167" s="60" t="s">
        <v>15</v>
      </c>
      <c r="D167" s="112"/>
      <c r="E167" s="112"/>
      <c r="F167" s="112"/>
      <c r="G167" s="71"/>
    </row>
    <row r="168" spans="3:7" s="66" customFormat="1" ht="15.75" customHeight="1" x14ac:dyDescent="0.25">
      <c r="C168" s="60" t="s">
        <v>11</v>
      </c>
      <c r="D168" s="112"/>
      <c r="E168" s="112"/>
      <c r="F168" s="112"/>
      <c r="G168" s="71"/>
    </row>
    <row r="169" spans="3:7" s="66" customFormat="1" ht="15.75" customHeight="1" x14ac:dyDescent="0.25">
      <c r="C169" s="60" t="s">
        <v>57</v>
      </c>
      <c r="D169" s="112"/>
      <c r="E169" s="112"/>
      <c r="F169" s="112"/>
      <c r="G169" s="71"/>
    </row>
    <row r="170" spans="3:7" s="66" customFormat="1" ht="15.75" customHeight="1" x14ac:dyDescent="0.25">
      <c r="C170" s="65" t="s">
        <v>60</v>
      </c>
      <c r="D170" s="77"/>
      <c r="E170" s="77"/>
      <c r="F170" s="77"/>
      <c r="G170" s="71"/>
    </row>
    <row r="171" spans="3:7" s="64" customFormat="1" ht="15.75" customHeight="1" x14ac:dyDescent="0.25">
      <c r="C171" s="81"/>
      <c r="D171" s="82"/>
      <c r="E171" s="82"/>
      <c r="F171" s="82"/>
      <c r="G171" s="83"/>
    </row>
    <row r="172" spans="3:7" s="66" customFormat="1" ht="15.75" customHeight="1" x14ac:dyDescent="0.25">
      <c r="C172" s="278" t="s">
        <v>48</v>
      </c>
      <c r="D172" s="279"/>
      <c r="E172" s="279"/>
      <c r="F172" s="279"/>
      <c r="G172" s="280"/>
    </row>
    <row r="173" spans="3:7" s="66" customFormat="1" ht="19.5" customHeight="1" thickBot="1" x14ac:dyDescent="0.3">
      <c r="C173" s="74" t="s">
        <v>58</v>
      </c>
      <c r="D173" s="75" t="e">
        <f>'1) Budget Table'!#REF!</f>
        <v>#REF!</v>
      </c>
      <c r="E173" s="75" t="e">
        <f>'1) Budget Table'!#REF!</f>
        <v>#REF!</v>
      </c>
      <c r="F173" s="75" t="e">
        <f>'1) Budget Table'!#REF!</f>
        <v>#REF!</v>
      </c>
      <c r="G173" s="76" t="e">
        <f t="shared" ref="G173" si="11">SUM(D173:F173)</f>
        <v>#REF!</v>
      </c>
    </row>
    <row r="174" spans="3:7" s="66" customFormat="1" ht="15.75" customHeight="1" x14ac:dyDescent="0.25">
      <c r="C174" s="72" t="s">
        <v>7</v>
      </c>
      <c r="D174" s="110"/>
      <c r="E174" s="111"/>
      <c r="F174" s="111"/>
      <c r="G174" s="73"/>
    </row>
    <row r="175" spans="3:7" s="66" customFormat="1" ht="15.75" customHeight="1" x14ac:dyDescent="0.25">
      <c r="C175" s="60" t="s">
        <v>8</v>
      </c>
      <c r="D175" s="112"/>
      <c r="E175" s="21"/>
      <c r="F175" s="21"/>
      <c r="G175" s="71"/>
    </row>
    <row r="176" spans="3:7" s="66" customFormat="1" ht="15.75" customHeight="1" x14ac:dyDescent="0.25">
      <c r="C176" s="60" t="s">
        <v>9</v>
      </c>
      <c r="D176" s="112"/>
      <c r="E176" s="112"/>
      <c r="F176" s="112"/>
      <c r="G176" s="71"/>
    </row>
    <row r="177" spans="3:7" s="66" customFormat="1" ht="15.75" customHeight="1" x14ac:dyDescent="0.25">
      <c r="C177" s="61" t="s">
        <v>10</v>
      </c>
      <c r="D177" s="112"/>
      <c r="E177" s="112"/>
      <c r="F177" s="112"/>
      <c r="G177" s="71"/>
    </row>
    <row r="178" spans="3:7" s="66" customFormat="1" ht="15.75" customHeight="1" x14ac:dyDescent="0.25">
      <c r="C178" s="60" t="s">
        <v>15</v>
      </c>
      <c r="D178" s="112"/>
      <c r="E178" s="112"/>
      <c r="F178" s="112"/>
      <c r="G178" s="71"/>
    </row>
    <row r="179" spans="3:7" s="66" customFormat="1" ht="15.75" customHeight="1" x14ac:dyDescent="0.25">
      <c r="C179" s="60" t="s">
        <v>11</v>
      </c>
      <c r="D179" s="112"/>
      <c r="E179" s="112"/>
      <c r="F179" s="112"/>
      <c r="G179" s="71"/>
    </row>
    <row r="180" spans="3:7" s="66" customFormat="1" ht="15.75" customHeight="1" x14ac:dyDescent="0.25">
      <c r="C180" s="60" t="s">
        <v>57</v>
      </c>
      <c r="D180" s="112"/>
      <c r="E180" s="112"/>
      <c r="F180" s="112"/>
      <c r="G180" s="71"/>
    </row>
    <row r="181" spans="3:7" s="66" customFormat="1" ht="15.75" customHeight="1" x14ac:dyDescent="0.25">
      <c r="C181" s="65" t="s">
        <v>60</v>
      </c>
      <c r="D181" s="77"/>
      <c r="E181" s="77"/>
      <c r="F181" s="77"/>
      <c r="G181" s="71"/>
    </row>
    <row r="182" spans="3:7" s="64" customFormat="1" ht="15.75" customHeight="1" x14ac:dyDescent="0.25">
      <c r="C182" s="81"/>
      <c r="D182" s="82"/>
      <c r="E182" s="82"/>
      <c r="F182" s="82"/>
      <c r="G182" s="83"/>
    </row>
    <row r="183" spans="3:7" s="66" customFormat="1" ht="15.75" customHeight="1" x14ac:dyDescent="0.25">
      <c r="C183" s="278" t="s">
        <v>49</v>
      </c>
      <c r="D183" s="279"/>
      <c r="E183" s="279"/>
      <c r="F183" s="279"/>
      <c r="G183" s="280"/>
    </row>
    <row r="184" spans="3:7" s="66" customFormat="1" ht="22.5" customHeight="1" thickBot="1" x14ac:dyDescent="0.3">
      <c r="C184" s="74" t="s">
        <v>58</v>
      </c>
      <c r="D184" s="75" t="e">
        <f>'1) Budget Table'!#REF!</f>
        <v>#REF!</v>
      </c>
      <c r="E184" s="75" t="e">
        <f>'1) Budget Table'!#REF!</f>
        <v>#REF!</v>
      </c>
      <c r="F184" s="75" t="e">
        <f>'1) Budget Table'!#REF!</f>
        <v>#REF!</v>
      </c>
      <c r="G184" s="76" t="e">
        <f t="shared" ref="G184" si="12">SUM(D184:F184)</f>
        <v>#REF!</v>
      </c>
    </row>
    <row r="185" spans="3:7" s="66" customFormat="1" ht="15.75" customHeight="1" x14ac:dyDescent="0.25">
      <c r="C185" s="72" t="s">
        <v>7</v>
      </c>
      <c r="D185" s="110"/>
      <c r="E185" s="111"/>
      <c r="F185" s="111"/>
      <c r="G185" s="73"/>
    </row>
    <row r="186" spans="3:7" s="66" customFormat="1" ht="15.75" customHeight="1" x14ac:dyDescent="0.25">
      <c r="C186" s="60" t="s">
        <v>8</v>
      </c>
      <c r="D186" s="112"/>
      <c r="E186" s="21"/>
      <c r="F186" s="21"/>
      <c r="G186" s="71"/>
    </row>
    <row r="187" spans="3:7" s="66" customFormat="1" ht="15.75" customHeight="1" x14ac:dyDescent="0.25">
      <c r="C187" s="60" t="s">
        <v>9</v>
      </c>
      <c r="D187" s="112"/>
      <c r="E187" s="112"/>
      <c r="F187" s="112"/>
      <c r="G187" s="71"/>
    </row>
    <row r="188" spans="3:7" s="66" customFormat="1" ht="15.75" customHeight="1" x14ac:dyDescent="0.25">
      <c r="C188" s="61" t="s">
        <v>10</v>
      </c>
      <c r="D188" s="112"/>
      <c r="E188" s="112"/>
      <c r="F188" s="112"/>
      <c r="G188" s="71"/>
    </row>
    <row r="189" spans="3:7" s="66" customFormat="1" ht="15.75" customHeight="1" x14ac:dyDescent="0.25">
      <c r="C189" s="60" t="s">
        <v>15</v>
      </c>
      <c r="D189" s="112"/>
      <c r="E189" s="112"/>
      <c r="F189" s="112"/>
      <c r="G189" s="71"/>
    </row>
    <row r="190" spans="3:7" s="66" customFormat="1" ht="15.75" customHeight="1" x14ac:dyDescent="0.25">
      <c r="C190" s="60" t="s">
        <v>11</v>
      </c>
      <c r="D190" s="112"/>
      <c r="E190" s="112"/>
      <c r="F190" s="112"/>
      <c r="G190" s="71"/>
    </row>
    <row r="191" spans="3:7" s="66" customFormat="1" ht="15.75" customHeight="1" x14ac:dyDescent="0.25">
      <c r="C191" s="60" t="s">
        <v>57</v>
      </c>
      <c r="D191" s="112"/>
      <c r="E191" s="112"/>
      <c r="F191" s="112"/>
      <c r="G191" s="71"/>
    </row>
    <row r="192" spans="3:7" s="66" customFormat="1" ht="15.75" customHeight="1" x14ac:dyDescent="0.25">
      <c r="C192" s="65" t="s">
        <v>60</v>
      </c>
      <c r="D192" s="77"/>
      <c r="E192" s="77"/>
      <c r="F192" s="77"/>
      <c r="G192" s="71"/>
    </row>
    <row r="193" spans="3:7" s="66" customFormat="1" ht="15.75" customHeight="1" x14ac:dyDescent="0.25">
      <c r="C193" s="62"/>
      <c r="D193" s="64"/>
      <c r="E193" s="64"/>
      <c r="F193" s="64"/>
      <c r="G193" s="62"/>
    </row>
    <row r="194" spans="3:7" s="66" customFormat="1" ht="15.75" customHeight="1" x14ac:dyDescent="0.25">
      <c r="C194" s="278" t="s">
        <v>428</v>
      </c>
      <c r="D194" s="279"/>
      <c r="E194" s="279"/>
      <c r="F194" s="279"/>
      <c r="G194" s="280"/>
    </row>
    <row r="195" spans="3:7" s="66" customFormat="1" ht="19.5" customHeight="1" thickBot="1" x14ac:dyDescent="0.3">
      <c r="C195" s="74" t="s">
        <v>429</v>
      </c>
      <c r="D195" s="75">
        <f>'1) Budget Table'!D37</f>
        <v>172028.81</v>
      </c>
      <c r="E195" s="75">
        <f>'1) Budget Table'!E37</f>
        <v>136142</v>
      </c>
      <c r="F195" s="75">
        <f>'1) Budget Table'!F37</f>
        <v>0</v>
      </c>
      <c r="G195" s="76">
        <f t="shared" ref="G195:G202" si="13">SUM(D195:F195)</f>
        <v>308170.81</v>
      </c>
    </row>
    <row r="196" spans="3:7" s="66" customFormat="1" ht="15.75" customHeight="1" x14ac:dyDescent="0.25">
      <c r="C196" s="72" t="s">
        <v>7</v>
      </c>
      <c r="D196" s="110"/>
      <c r="E196" s="111"/>
      <c r="F196" s="111"/>
      <c r="G196" s="73">
        <f t="shared" si="13"/>
        <v>0</v>
      </c>
    </row>
    <row r="197" spans="3:7" s="66" customFormat="1" ht="15.75" customHeight="1" x14ac:dyDescent="0.25">
      <c r="C197" s="60" t="s">
        <v>8</v>
      </c>
      <c r="D197" s="112"/>
      <c r="E197" s="21"/>
      <c r="F197" s="21"/>
      <c r="G197" s="71">
        <f t="shared" si="13"/>
        <v>0</v>
      </c>
    </row>
    <row r="198" spans="3:7" s="66" customFormat="1" ht="15.75" customHeight="1" x14ac:dyDescent="0.25">
      <c r="C198" s="60" t="s">
        <v>9</v>
      </c>
      <c r="D198" s="112"/>
      <c r="E198" s="112"/>
      <c r="F198" s="112"/>
      <c r="G198" s="71">
        <f t="shared" si="13"/>
        <v>0</v>
      </c>
    </row>
    <row r="199" spans="3:7" s="66" customFormat="1" ht="15.75" customHeight="1" x14ac:dyDescent="0.25">
      <c r="C199" s="61" t="s">
        <v>10</v>
      </c>
      <c r="D199" s="112">
        <v>10000</v>
      </c>
      <c r="E199" s="112">
        <v>47392</v>
      </c>
      <c r="F199" s="112"/>
      <c r="G199" s="71">
        <f t="shared" si="13"/>
        <v>57392</v>
      </c>
    </row>
    <row r="200" spans="3:7" s="66" customFormat="1" ht="15.75" customHeight="1" x14ac:dyDescent="0.25">
      <c r="C200" s="60" t="s">
        <v>15</v>
      </c>
      <c r="D200" s="112"/>
      <c r="E200" s="112"/>
      <c r="F200" s="112"/>
      <c r="G200" s="71">
        <f t="shared" si="13"/>
        <v>0</v>
      </c>
    </row>
    <row r="201" spans="3:7" s="66" customFormat="1" ht="15.75" customHeight="1" x14ac:dyDescent="0.25">
      <c r="C201" s="60" t="s">
        <v>11</v>
      </c>
      <c r="D201" s="112"/>
      <c r="E201" s="112"/>
      <c r="F201" s="112"/>
      <c r="G201" s="71">
        <f t="shared" si="13"/>
        <v>0</v>
      </c>
    </row>
    <row r="202" spans="3:7" s="66" customFormat="1" ht="15.75" customHeight="1" x14ac:dyDescent="0.25">
      <c r="C202" s="60" t="s">
        <v>57</v>
      </c>
      <c r="D202" s="112">
        <v>162028.81</v>
      </c>
      <c r="E202" s="112">
        <v>88750</v>
      </c>
      <c r="F202" s="112"/>
      <c r="G202" s="71">
        <f t="shared" si="13"/>
        <v>250778.81</v>
      </c>
    </row>
    <row r="203" spans="3:7" s="66" customFormat="1" ht="15.75" customHeight="1" x14ac:dyDescent="0.25">
      <c r="C203" s="65" t="s">
        <v>60</v>
      </c>
      <c r="D203" s="77">
        <f>SUM(D196:D202)</f>
        <v>172028.81</v>
      </c>
      <c r="E203" s="77">
        <f>SUM(E196:E202)</f>
        <v>136142</v>
      </c>
      <c r="F203" s="77">
        <f>SUM(F196:F202)</f>
        <v>0</v>
      </c>
      <c r="G203" s="71">
        <f>SUM(D203:F203)</f>
        <v>308170.81</v>
      </c>
    </row>
    <row r="204" spans="3:7" s="66" customFormat="1" ht="15.75" customHeight="1" thickBot="1" x14ac:dyDescent="0.3">
      <c r="C204" s="62"/>
      <c r="D204" s="64"/>
      <c r="E204" s="64"/>
      <c r="F204" s="64"/>
      <c r="G204" s="62"/>
    </row>
    <row r="205" spans="3:7" s="66" customFormat="1" ht="19.5" customHeight="1" thickBot="1" x14ac:dyDescent="0.3">
      <c r="C205" s="289" t="s">
        <v>16</v>
      </c>
      <c r="D205" s="290"/>
      <c r="E205" s="290"/>
      <c r="F205" s="290"/>
      <c r="G205" s="291"/>
    </row>
    <row r="206" spans="3:7" s="66" customFormat="1" ht="19.5" customHeight="1" x14ac:dyDescent="0.25">
      <c r="C206" s="88"/>
      <c r="D206" s="70" t="s">
        <v>421</v>
      </c>
      <c r="E206" s="70" t="s">
        <v>422</v>
      </c>
      <c r="F206" s="70" t="s">
        <v>423</v>
      </c>
      <c r="G206" s="281" t="s">
        <v>16</v>
      </c>
    </row>
    <row r="207" spans="3:7" s="66" customFormat="1" ht="19.5" customHeight="1" x14ac:dyDescent="0.25">
      <c r="C207" s="88"/>
      <c r="D207" s="63" t="str">
        <f>'1) Budget Table'!D13</f>
        <v>UNDP</v>
      </c>
      <c r="E207" s="63" t="str">
        <f>'1) Budget Table'!E13</f>
        <v>UNOPS</v>
      </c>
      <c r="F207" s="63">
        <f>'1) Budget Table'!F13</f>
        <v>0</v>
      </c>
      <c r="G207" s="282"/>
    </row>
    <row r="208" spans="3:7" s="66" customFormat="1" ht="19.5" customHeight="1" x14ac:dyDescent="0.25">
      <c r="C208" s="23" t="s">
        <v>7</v>
      </c>
      <c r="D208" s="89">
        <f>SUM(D185,D174,D163,D152,D140,D129,D118,D107,D95,D84,D73,D62,D50,D39,D28,D17,D196)</f>
        <v>600000</v>
      </c>
      <c r="E208" s="238">
        <v>153750</v>
      </c>
      <c r="F208" s="89">
        <f t="shared" ref="F208:F214" si="14">SUM(F185,F174,F163,F152,F140,F129,F118,F107,F95,F84,F73,F62,F50,F39,F28,F17,F196)</f>
        <v>0</v>
      </c>
      <c r="G208" s="86">
        <f t="shared" ref="G208:G214" si="15">SUM(D208:F208)</f>
        <v>753750</v>
      </c>
    </row>
    <row r="209" spans="3:14" s="66" customFormat="1" ht="34.5" customHeight="1" x14ac:dyDescent="0.25">
      <c r="C209" s="23" t="s">
        <v>8</v>
      </c>
      <c r="D209" s="89">
        <f>SUM(D186,D175,D164,D153,D141,D130,D119,D108,D96,D85,D74,D63,D51,D40,D29,D18,D197)</f>
        <v>0</v>
      </c>
      <c r="E209" s="238">
        <v>48750</v>
      </c>
      <c r="F209" s="89">
        <f t="shared" si="14"/>
        <v>0</v>
      </c>
      <c r="G209" s="87">
        <f t="shared" si="15"/>
        <v>48750</v>
      </c>
    </row>
    <row r="210" spans="3:14" s="66" customFormat="1" ht="48" customHeight="1" x14ac:dyDescent="0.25">
      <c r="C210" s="23" t="s">
        <v>9</v>
      </c>
      <c r="D210" s="89"/>
      <c r="E210" s="238">
        <f>SUM(E187,E176,E165,E154,E142,E131,E120,E109,E97,E86,E75,E64,E52,E41,E30,E19,E198)</f>
        <v>0</v>
      </c>
      <c r="F210" s="89">
        <f t="shared" si="14"/>
        <v>0</v>
      </c>
      <c r="G210" s="87">
        <f t="shared" si="15"/>
        <v>0</v>
      </c>
    </row>
    <row r="211" spans="3:14" s="66" customFormat="1" ht="33" customHeight="1" x14ac:dyDescent="0.25">
      <c r="C211" s="37" t="s">
        <v>10</v>
      </c>
      <c r="D211" s="179">
        <v>102038.39999999999</v>
      </c>
      <c r="E211" s="238">
        <v>559830</v>
      </c>
      <c r="F211" s="89">
        <f t="shared" si="14"/>
        <v>0</v>
      </c>
      <c r="G211" s="87">
        <f t="shared" si="15"/>
        <v>661868.4</v>
      </c>
    </row>
    <row r="212" spans="3:14" s="66" customFormat="1" ht="21" customHeight="1" x14ac:dyDescent="0.25">
      <c r="C212" s="23" t="s">
        <v>15</v>
      </c>
      <c r="D212" s="89">
        <f>SUM(D189,D178,D167,D156,D144,D133,D122,D111,D99,D88,D77,D66,D54,D43,D32,D21,D200)</f>
        <v>0</v>
      </c>
      <c r="E212" s="238">
        <v>27391</v>
      </c>
      <c r="F212" s="89">
        <f t="shared" si="14"/>
        <v>0</v>
      </c>
      <c r="G212" s="87">
        <f t="shared" si="15"/>
        <v>27391</v>
      </c>
      <c r="H212" s="26"/>
      <c r="I212" s="26"/>
      <c r="J212" s="26"/>
      <c r="K212" s="26"/>
      <c r="L212" s="26"/>
      <c r="M212" s="25"/>
    </row>
    <row r="213" spans="3:14" s="66" customFormat="1" ht="39.75" customHeight="1" x14ac:dyDescent="0.25">
      <c r="C213" s="23" t="s">
        <v>11</v>
      </c>
      <c r="D213" s="89">
        <f>SUM(D190,D179,D168,D157,D145,D134,D123,D112,D100,D89,D78,D67,D55,D44,D33,D22,D201)</f>
        <v>631260</v>
      </c>
      <c r="E213" s="238">
        <f>SUM(E190,E179,E168,E157,E145,E134,E123,E112,E100,E89,E78,E67,E55,E44,E33,E22,E201)</f>
        <v>0</v>
      </c>
      <c r="F213" s="89">
        <f t="shared" si="14"/>
        <v>0</v>
      </c>
      <c r="G213" s="87">
        <f t="shared" si="15"/>
        <v>631260</v>
      </c>
      <c r="H213" s="26"/>
      <c r="I213" s="26"/>
      <c r="J213" s="26"/>
      <c r="K213" s="26"/>
      <c r="L213" s="26"/>
      <c r="M213" s="25"/>
    </row>
    <row r="214" spans="3:14" s="66" customFormat="1" ht="23.25" customHeight="1" x14ac:dyDescent="0.25">
      <c r="C214" s="23" t="s">
        <v>57</v>
      </c>
      <c r="D214" s="153">
        <f>SUM(D191,D180,D169,D158,D146,D135,D124,D113,D101,D90,D79,D68,D56,D45,D34,D23,D202)</f>
        <v>162028.81</v>
      </c>
      <c r="E214" s="239">
        <v>51400</v>
      </c>
      <c r="F214" s="153">
        <f t="shared" si="14"/>
        <v>0</v>
      </c>
      <c r="G214" s="87">
        <f t="shared" si="15"/>
        <v>213428.81</v>
      </c>
      <c r="H214" s="26"/>
      <c r="I214" s="26"/>
      <c r="J214" s="26"/>
      <c r="K214" s="26"/>
      <c r="L214" s="26"/>
      <c r="M214" s="25"/>
    </row>
    <row r="215" spans="3:14" s="66" customFormat="1" ht="22.5" customHeight="1" x14ac:dyDescent="0.25">
      <c r="C215" s="155" t="s">
        <v>434</v>
      </c>
      <c r="D215" s="154">
        <f>SUM(D208:D214)</f>
        <v>1495327.21</v>
      </c>
      <c r="E215" s="240">
        <f>SUM(E208:E214)</f>
        <v>841121</v>
      </c>
      <c r="F215" s="154">
        <f>SUM(F208:F214)</f>
        <v>0</v>
      </c>
      <c r="G215" s="156">
        <f>SUM(D215:E215)</f>
        <v>2336448.21</v>
      </c>
      <c r="H215" s="26"/>
      <c r="I215" s="26"/>
      <c r="J215" s="26"/>
      <c r="K215" s="26"/>
      <c r="L215" s="26"/>
      <c r="M215" s="25"/>
    </row>
    <row r="216" spans="3:14" s="66" customFormat="1" ht="26.25" customHeight="1" thickBot="1" x14ac:dyDescent="0.3">
      <c r="C216" s="159" t="s">
        <v>432</v>
      </c>
      <c r="D216" s="91">
        <f>D215*0.07</f>
        <v>104672.90470000001</v>
      </c>
      <c r="E216" s="241">
        <v>58879</v>
      </c>
      <c r="F216" s="91">
        <f t="shared" ref="F216" si="16">F215*0.07</f>
        <v>0</v>
      </c>
      <c r="G216" s="160">
        <f>SUM(D216:E216)</f>
        <v>163551.90470000001</v>
      </c>
      <c r="H216" s="39"/>
      <c r="I216" s="39"/>
      <c r="J216" s="39"/>
      <c r="K216" s="39"/>
      <c r="L216" s="67"/>
      <c r="M216" s="64"/>
    </row>
    <row r="217" spans="3:14" s="66" customFormat="1" ht="23.25" customHeight="1" thickBot="1" x14ac:dyDescent="0.3">
      <c r="C217" s="157" t="s">
        <v>433</v>
      </c>
      <c r="D217" s="158">
        <f>SUM(D215:D216)</f>
        <v>1600000.1147</v>
      </c>
      <c r="E217" s="158">
        <f t="shared" ref="E217:F217" si="17">SUM(E215:E216)</f>
        <v>900000</v>
      </c>
      <c r="F217" s="158">
        <f t="shared" si="17"/>
        <v>0</v>
      </c>
      <c r="G217" s="90">
        <f>SUM(G215:G216)</f>
        <v>2500000.1146999998</v>
      </c>
      <c r="H217" s="39"/>
      <c r="I217" s="39"/>
      <c r="J217" s="39"/>
      <c r="K217" s="39"/>
      <c r="L217" s="67"/>
      <c r="M217" s="64"/>
    </row>
    <row r="218" spans="3:14" ht="15.75" customHeight="1" x14ac:dyDescent="0.25">
      <c r="L218" s="68"/>
    </row>
    <row r="219" spans="3:14" ht="15.75" customHeight="1" x14ac:dyDescent="0.25">
      <c r="H219" s="49"/>
      <c r="I219" s="49"/>
      <c r="L219" s="68"/>
    </row>
    <row r="220" spans="3:14" ht="15.75" customHeight="1" x14ac:dyDescent="0.25">
      <c r="H220" s="49"/>
      <c r="I220" s="49"/>
      <c r="L220" s="66"/>
    </row>
    <row r="221" spans="3:14" ht="40.5" customHeight="1" x14ac:dyDescent="0.25">
      <c r="H221" s="49"/>
      <c r="I221" s="49"/>
      <c r="L221" s="69"/>
    </row>
    <row r="222" spans="3:14" ht="24.75" customHeight="1" x14ac:dyDescent="0.25">
      <c r="H222" s="49"/>
      <c r="I222" s="49"/>
      <c r="L222" s="69"/>
    </row>
    <row r="223" spans="3:14" ht="41.25" customHeight="1" x14ac:dyDescent="0.25">
      <c r="H223" s="15"/>
      <c r="I223" s="49"/>
      <c r="L223" s="69"/>
    </row>
    <row r="224" spans="3:14" ht="51.75" customHeight="1" x14ac:dyDescent="0.25">
      <c r="H224" s="15"/>
      <c r="I224" s="49"/>
      <c r="L224" s="69"/>
      <c r="N224" s="62"/>
    </row>
    <row r="225" spans="3:14" ht="42" customHeight="1" x14ac:dyDescent="0.25">
      <c r="H225" s="49"/>
      <c r="I225" s="49"/>
      <c r="L225" s="69"/>
      <c r="N225" s="62"/>
    </row>
    <row r="226" spans="3:14" s="64" customFormat="1" ht="42" customHeight="1" x14ac:dyDescent="0.25">
      <c r="C226" s="62"/>
      <c r="G226" s="62"/>
      <c r="H226" s="66"/>
      <c r="I226" s="49"/>
      <c r="J226" s="62"/>
      <c r="K226" s="62"/>
      <c r="L226" s="69"/>
      <c r="M226" s="62"/>
    </row>
    <row r="227" spans="3:14" s="64" customFormat="1" ht="42" customHeight="1" x14ac:dyDescent="0.25">
      <c r="C227" s="62"/>
      <c r="G227" s="62"/>
      <c r="H227" s="62"/>
      <c r="I227" s="49"/>
      <c r="J227" s="62"/>
      <c r="K227" s="62"/>
      <c r="L227" s="62"/>
      <c r="M227" s="62"/>
    </row>
    <row r="228" spans="3:14" s="64" customFormat="1" ht="63.75" customHeight="1" x14ac:dyDescent="0.25">
      <c r="C228" s="62"/>
      <c r="G228" s="62"/>
      <c r="H228" s="62"/>
      <c r="I228" s="68"/>
      <c r="J228" s="66"/>
      <c r="K228" s="66"/>
      <c r="L228" s="62"/>
      <c r="M228" s="62"/>
    </row>
    <row r="229" spans="3:14" s="64" customFormat="1" ht="42" customHeight="1" x14ac:dyDescent="0.25">
      <c r="C229" s="62"/>
      <c r="G229" s="62"/>
      <c r="H229" s="62"/>
      <c r="I229" s="62"/>
      <c r="J229" s="62"/>
      <c r="K229" s="62"/>
      <c r="L229" s="62"/>
      <c r="M229" s="68"/>
    </row>
    <row r="230" spans="3:14" ht="23.25" customHeight="1" x14ac:dyDescent="0.25">
      <c r="N230" s="62"/>
    </row>
    <row r="231" spans="3:14" ht="27.75" customHeight="1" x14ac:dyDescent="0.25">
      <c r="L231" s="66"/>
      <c r="N231" s="62"/>
    </row>
    <row r="232" spans="3:14" ht="55.5" customHeight="1" x14ac:dyDescent="0.25">
      <c r="N232" s="62"/>
    </row>
    <row r="233" spans="3:14" ht="57.75" customHeight="1" x14ac:dyDescent="0.25">
      <c r="M233" s="66"/>
      <c r="N233" s="62"/>
    </row>
    <row r="234" spans="3:14" ht="21.75" customHeight="1" x14ac:dyDescent="0.25">
      <c r="N234" s="62"/>
    </row>
    <row r="235" spans="3:14" ht="49.5" customHeight="1" x14ac:dyDescent="0.25">
      <c r="N235" s="62"/>
    </row>
    <row r="236" spans="3:14" ht="28.5" customHeight="1" x14ac:dyDescent="0.25">
      <c r="N236" s="62"/>
    </row>
    <row r="237" spans="3:14" ht="28.5" customHeight="1" x14ac:dyDescent="0.25">
      <c r="N237" s="62"/>
    </row>
    <row r="238" spans="3:14" ht="28.5" customHeight="1" x14ac:dyDescent="0.25">
      <c r="N238" s="62"/>
    </row>
    <row r="239" spans="3:14" ht="23.25" customHeight="1" x14ac:dyDescent="0.25">
      <c r="N239" s="68"/>
    </row>
    <row r="240" spans="3:14" ht="43.5" customHeight="1" x14ac:dyDescent="0.25">
      <c r="N240" s="68"/>
    </row>
    <row r="241" spans="3:14" ht="55.5" customHeight="1" x14ac:dyDescent="0.25">
      <c r="N241" s="62"/>
    </row>
    <row r="242" spans="3:14" ht="42.75" customHeight="1" x14ac:dyDescent="0.25">
      <c r="N242" s="68"/>
    </row>
    <row r="243" spans="3:14" ht="21.75" customHeight="1" x14ac:dyDescent="0.25">
      <c r="N243" s="68"/>
    </row>
    <row r="244" spans="3:14" ht="21.75" customHeight="1" x14ac:dyDescent="0.25">
      <c r="N244" s="68"/>
    </row>
    <row r="245" spans="3:14" s="66" customFormat="1" ht="23.25" customHeight="1" x14ac:dyDescent="0.25">
      <c r="C245" s="62"/>
      <c r="D245" s="64"/>
      <c r="E245" s="64"/>
      <c r="F245" s="64"/>
      <c r="G245" s="62"/>
      <c r="H245" s="62"/>
      <c r="I245" s="62"/>
      <c r="J245" s="62"/>
      <c r="K245" s="62"/>
      <c r="L245" s="62"/>
      <c r="M245" s="62"/>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insertColumns="0" insertRows="0" deleteRows="0"/>
  <mergeCells count="28">
    <mergeCell ref="C93:G93"/>
    <mergeCell ref="B104:G104"/>
    <mergeCell ref="C2:F2"/>
    <mergeCell ref="B14:G14"/>
    <mergeCell ref="C15:G15"/>
    <mergeCell ref="B59:G59"/>
    <mergeCell ref="G12:G13"/>
    <mergeCell ref="C5:G5"/>
    <mergeCell ref="C26:G26"/>
    <mergeCell ref="C37:G37"/>
    <mergeCell ref="C47:G47"/>
    <mergeCell ref="C10:G10"/>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Table'!$G$50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CCDF8-CC5F-40FF-BCF4-C84C4A4B7507}">
  <dimension ref="A1:XFC1000"/>
  <sheetViews>
    <sheetView topLeftCell="A7" workbookViewId="0">
      <selection sqref="A1:XFD1048576"/>
    </sheetView>
  </sheetViews>
  <sheetFormatPr defaultColWidth="0" defaultRowHeight="0" zeroHeight="1" x14ac:dyDescent="0.25"/>
  <cols>
    <col min="1" max="1" width="6.28515625" customWidth="1"/>
    <col min="2" max="2" width="50" customWidth="1"/>
    <col min="3" max="3" width="12.85546875" customWidth="1"/>
    <col min="4" max="4" width="18.5703125" customWidth="1"/>
    <col min="5" max="5" width="16.42578125" customWidth="1"/>
    <col min="6" max="6" width="11" customWidth="1"/>
    <col min="7" max="7" width="12.42578125" customWidth="1"/>
    <col min="8" max="8" width="21.5703125" customWidth="1"/>
    <col min="9" max="16382" width="21.140625" hidden="1"/>
    <col min="16383" max="16383" width="2.5703125" hidden="1"/>
    <col min="16384" max="16384" width="7.28515625" hidden="1"/>
  </cols>
  <sheetData>
    <row r="1" spans="1:26" ht="30.6" customHeight="1" x14ac:dyDescent="0.25">
      <c r="A1" s="327" t="s">
        <v>471</v>
      </c>
      <c r="B1" s="328" t="s">
        <v>472</v>
      </c>
      <c r="C1" s="328" t="s">
        <v>473</v>
      </c>
      <c r="D1" s="328" t="s">
        <v>474</v>
      </c>
      <c r="E1" s="329" t="s">
        <v>475</v>
      </c>
      <c r="F1" s="327" t="s">
        <v>476</v>
      </c>
      <c r="G1" s="330" t="s">
        <v>477</v>
      </c>
      <c r="H1" s="331" t="s">
        <v>478</v>
      </c>
      <c r="I1" s="332"/>
      <c r="J1" s="332"/>
      <c r="K1" s="332"/>
      <c r="L1" s="332"/>
      <c r="M1" s="332"/>
      <c r="N1" s="332"/>
      <c r="O1" s="332"/>
      <c r="P1" s="332"/>
      <c r="Q1" s="332"/>
      <c r="R1" s="332"/>
      <c r="S1" s="332"/>
      <c r="T1" s="332"/>
      <c r="U1" s="332"/>
      <c r="V1" s="332"/>
      <c r="W1" s="332"/>
      <c r="X1" s="332"/>
      <c r="Y1" s="332"/>
      <c r="Z1" s="332"/>
    </row>
    <row r="2" spans="1:26" ht="27" customHeight="1" x14ac:dyDescent="0.25">
      <c r="A2" s="333"/>
      <c r="B2" s="333"/>
      <c r="C2" s="333"/>
      <c r="D2" s="333"/>
      <c r="E2" s="334" t="s">
        <v>479</v>
      </c>
      <c r="F2" s="333"/>
      <c r="G2" s="334" t="s">
        <v>479</v>
      </c>
      <c r="H2" s="334" t="s">
        <v>479</v>
      </c>
      <c r="I2" s="332"/>
      <c r="J2" s="332"/>
      <c r="K2" s="332"/>
      <c r="L2" s="332"/>
      <c r="M2" s="332"/>
      <c r="N2" s="332"/>
      <c r="O2" s="332"/>
      <c r="P2" s="332"/>
      <c r="Q2" s="332"/>
      <c r="R2" s="332"/>
      <c r="S2" s="332"/>
      <c r="T2" s="332"/>
      <c r="U2" s="332"/>
      <c r="V2" s="332"/>
      <c r="W2" s="332"/>
      <c r="X2" s="332"/>
      <c r="Y2" s="332"/>
      <c r="Z2" s="332"/>
    </row>
    <row r="3" spans="1:26" ht="13.5" customHeight="1" x14ac:dyDescent="0.25">
      <c r="A3" s="335">
        <v>1</v>
      </c>
      <c r="B3" s="335" t="s">
        <v>480</v>
      </c>
      <c r="C3" s="335"/>
      <c r="D3" s="336"/>
      <c r="E3" s="337"/>
      <c r="F3" s="337"/>
      <c r="G3" s="337"/>
      <c r="H3" s="337"/>
      <c r="I3" s="332"/>
      <c r="J3" s="332"/>
      <c r="K3" s="332"/>
      <c r="L3" s="332"/>
      <c r="M3" s="332"/>
      <c r="N3" s="332"/>
      <c r="O3" s="332"/>
      <c r="P3" s="332"/>
      <c r="Q3" s="332"/>
      <c r="R3" s="332"/>
      <c r="S3" s="332"/>
      <c r="T3" s="332"/>
      <c r="U3" s="332"/>
      <c r="V3" s="332"/>
      <c r="W3" s="332"/>
      <c r="X3" s="332"/>
      <c r="Y3" s="332"/>
      <c r="Z3" s="332"/>
    </row>
    <row r="4" spans="1:26" ht="13.5" customHeight="1" x14ac:dyDescent="0.25">
      <c r="A4" s="338" t="s">
        <v>481</v>
      </c>
      <c r="B4" s="339" t="s">
        <v>482</v>
      </c>
      <c r="C4" s="340" t="s">
        <v>483</v>
      </c>
      <c r="D4" s="341">
        <v>15</v>
      </c>
      <c r="E4" s="342">
        <v>15000</v>
      </c>
      <c r="F4" s="343">
        <v>0.3</v>
      </c>
      <c r="G4" s="342">
        <f>D4*E4*F4</f>
        <v>67500</v>
      </c>
      <c r="H4" s="344">
        <v>49670</v>
      </c>
      <c r="I4" s="345"/>
      <c r="J4" s="345"/>
      <c r="K4" s="345"/>
      <c r="L4" s="345"/>
      <c r="M4" s="345"/>
      <c r="N4" s="345"/>
      <c r="O4" s="345"/>
      <c r="P4" s="345"/>
      <c r="Q4" s="345"/>
      <c r="R4" s="345"/>
      <c r="S4" s="345"/>
      <c r="T4" s="345"/>
      <c r="U4" s="345"/>
      <c r="V4" s="345"/>
      <c r="W4" s="345"/>
      <c r="X4" s="345"/>
      <c r="Y4" s="345"/>
      <c r="Z4" s="345"/>
    </row>
    <row r="5" spans="1:26" ht="13.5" customHeight="1" x14ac:dyDescent="0.25">
      <c r="A5" s="338" t="s">
        <v>484</v>
      </c>
      <c r="B5" s="339" t="s">
        <v>485</v>
      </c>
      <c r="C5" s="340" t="s">
        <v>483</v>
      </c>
      <c r="D5" s="341">
        <v>15</v>
      </c>
      <c r="E5" s="342">
        <v>4500</v>
      </c>
      <c r="F5" s="343">
        <v>0.3</v>
      </c>
      <c r="G5" s="342">
        <f>D5*E5*F5</f>
        <v>20250</v>
      </c>
      <c r="H5" s="342">
        <v>23037</v>
      </c>
      <c r="I5" s="346"/>
      <c r="J5" s="347"/>
      <c r="L5" s="345"/>
      <c r="M5" s="345"/>
      <c r="N5" s="345"/>
      <c r="O5" s="345"/>
      <c r="P5" s="345"/>
      <c r="Q5" s="345"/>
      <c r="R5" s="345"/>
      <c r="S5" s="345"/>
      <c r="T5" s="345"/>
      <c r="U5" s="345"/>
      <c r="V5" s="345"/>
      <c r="W5" s="345"/>
      <c r="X5" s="345"/>
      <c r="Y5" s="345"/>
      <c r="Z5" s="345"/>
    </row>
    <row r="6" spans="1:26" ht="13.5" customHeight="1" x14ac:dyDescent="0.25">
      <c r="A6" s="338" t="s">
        <v>486</v>
      </c>
      <c r="B6" s="339" t="s">
        <v>487</v>
      </c>
      <c r="C6" s="340" t="s">
        <v>483</v>
      </c>
      <c r="D6" s="341">
        <v>12</v>
      </c>
      <c r="E6" s="342">
        <v>5000</v>
      </c>
      <c r="F6" s="343">
        <v>0.5</v>
      </c>
      <c r="G6" s="342">
        <f>D6*E6*F6</f>
        <v>30000</v>
      </c>
      <c r="H6" s="342">
        <v>34807</v>
      </c>
      <c r="I6" s="346"/>
      <c r="J6" s="347"/>
      <c r="K6" s="348"/>
      <c r="L6" s="345"/>
      <c r="M6" s="345"/>
      <c r="N6" s="345"/>
      <c r="O6" s="345"/>
      <c r="P6" s="345"/>
      <c r="Q6" s="345"/>
      <c r="R6" s="345"/>
      <c r="S6" s="345"/>
      <c r="T6" s="345"/>
      <c r="U6" s="345"/>
      <c r="V6" s="345"/>
      <c r="W6" s="345"/>
      <c r="X6" s="345"/>
      <c r="Y6" s="345"/>
      <c r="Z6" s="345"/>
    </row>
    <row r="7" spans="1:26" ht="13.5" customHeight="1" x14ac:dyDescent="0.25">
      <c r="A7" s="338" t="s">
        <v>488</v>
      </c>
      <c r="B7" s="339" t="s">
        <v>489</v>
      </c>
      <c r="C7" s="340" t="s">
        <v>483</v>
      </c>
      <c r="D7" s="341">
        <v>12</v>
      </c>
      <c r="E7" s="342">
        <v>2500</v>
      </c>
      <c r="F7" s="343">
        <v>1</v>
      </c>
      <c r="G7" s="342">
        <f>F7*E7*D7</f>
        <v>30000</v>
      </c>
      <c r="H7" s="344">
        <v>56849</v>
      </c>
      <c r="I7" s="349"/>
      <c r="J7" s="350"/>
      <c r="K7" s="349"/>
      <c r="L7" s="351"/>
      <c r="M7" s="351"/>
      <c r="N7" s="351"/>
      <c r="O7" s="351"/>
      <c r="P7" s="351"/>
      <c r="Q7" s="351"/>
      <c r="R7" s="351"/>
      <c r="S7" s="351"/>
      <c r="T7" s="351"/>
      <c r="U7" s="351"/>
      <c r="V7" s="351"/>
      <c r="W7" s="351"/>
      <c r="X7" s="351"/>
      <c r="Y7" s="351"/>
      <c r="Z7" s="351"/>
    </row>
    <row r="8" spans="1:26" ht="13.5" customHeight="1" x14ac:dyDescent="0.25">
      <c r="A8" s="338" t="s">
        <v>490</v>
      </c>
      <c r="B8" s="339" t="s">
        <v>491</v>
      </c>
      <c r="C8" s="340" t="s">
        <v>483</v>
      </c>
      <c r="D8" s="341">
        <v>12</v>
      </c>
      <c r="E8" s="342">
        <v>5000</v>
      </c>
      <c r="F8" s="343">
        <v>0.1</v>
      </c>
      <c r="G8" s="342">
        <f>F8*E8*D8</f>
        <v>6000</v>
      </c>
      <c r="H8" s="344">
        <v>4959</v>
      </c>
      <c r="I8" s="349"/>
      <c r="J8" s="350"/>
      <c r="K8" s="349"/>
      <c r="L8" s="351"/>
      <c r="M8" s="351"/>
      <c r="N8" s="351"/>
      <c r="O8" s="351"/>
      <c r="P8" s="351"/>
      <c r="Q8" s="351"/>
      <c r="R8" s="351"/>
      <c r="S8" s="351"/>
      <c r="T8" s="351"/>
      <c r="U8" s="351"/>
      <c r="V8" s="351"/>
      <c r="W8" s="351"/>
      <c r="X8" s="351"/>
      <c r="Y8" s="351"/>
      <c r="Z8" s="351"/>
    </row>
    <row r="9" spans="1:26" ht="13.5" customHeight="1" x14ac:dyDescent="0.25">
      <c r="A9" s="352"/>
      <c r="B9" s="353" t="s">
        <v>492</v>
      </c>
      <c r="C9" s="333"/>
      <c r="D9" s="333"/>
      <c r="E9" s="333"/>
      <c r="F9" s="333"/>
      <c r="G9" s="354">
        <f t="shared" ref="G9" si="0">SUM(G4:G8)</f>
        <v>153750</v>
      </c>
      <c r="H9" s="354">
        <f>SUM(H4:H8)</f>
        <v>169322</v>
      </c>
      <c r="I9" s="355"/>
      <c r="J9" s="355"/>
      <c r="K9" s="355"/>
      <c r="L9" s="355"/>
      <c r="M9" s="355"/>
      <c r="N9" s="355"/>
      <c r="O9" s="355"/>
      <c r="P9" s="355"/>
      <c r="Q9" s="355"/>
      <c r="R9" s="355"/>
      <c r="S9" s="355"/>
      <c r="T9" s="355"/>
      <c r="U9" s="355"/>
      <c r="V9" s="355"/>
      <c r="W9" s="355"/>
      <c r="X9" s="355"/>
      <c r="Y9" s="355"/>
      <c r="Z9" s="355"/>
    </row>
    <row r="10" spans="1:26" ht="13.5" customHeight="1" x14ac:dyDescent="0.25">
      <c r="A10" s="356"/>
      <c r="B10" s="356"/>
      <c r="C10" s="356"/>
      <c r="D10" s="356"/>
      <c r="E10" s="356"/>
      <c r="F10" s="356"/>
      <c r="G10" s="356"/>
      <c r="H10" s="356"/>
      <c r="I10" s="355"/>
      <c r="J10" s="355"/>
      <c r="K10" s="355"/>
      <c r="L10" s="355"/>
      <c r="M10" s="355"/>
      <c r="N10" s="355"/>
      <c r="O10" s="355"/>
      <c r="P10" s="355"/>
      <c r="Q10" s="355"/>
      <c r="R10" s="355"/>
      <c r="S10" s="355"/>
      <c r="T10" s="355"/>
      <c r="U10" s="355"/>
      <c r="V10" s="355"/>
      <c r="W10" s="355"/>
      <c r="X10" s="355"/>
      <c r="Y10" s="355"/>
      <c r="Z10" s="355"/>
    </row>
    <row r="11" spans="1:26" ht="13.5" customHeight="1" x14ac:dyDescent="0.25">
      <c r="A11" s="335">
        <v>2</v>
      </c>
      <c r="B11" s="335" t="s">
        <v>493</v>
      </c>
      <c r="C11" s="335"/>
      <c r="D11" s="336"/>
      <c r="E11" s="337"/>
      <c r="F11" s="337"/>
      <c r="G11" s="337"/>
      <c r="H11" s="337"/>
      <c r="I11" s="345"/>
      <c r="J11" s="345"/>
      <c r="K11" s="345"/>
      <c r="L11" s="345"/>
      <c r="M11" s="345"/>
      <c r="N11" s="345"/>
      <c r="O11" s="345"/>
      <c r="P11" s="345"/>
      <c r="Q11" s="345"/>
      <c r="R11" s="345"/>
      <c r="S11" s="345"/>
      <c r="T11" s="345"/>
      <c r="U11" s="345"/>
      <c r="V11" s="345"/>
      <c r="W11" s="345"/>
      <c r="X11" s="345"/>
      <c r="Y11" s="345"/>
      <c r="Z11" s="345"/>
    </row>
    <row r="12" spans="1:26" ht="13.5" customHeight="1" x14ac:dyDescent="0.25">
      <c r="A12" s="357" t="s">
        <v>481</v>
      </c>
      <c r="B12" s="339" t="s">
        <v>494</v>
      </c>
      <c r="C12" s="340" t="s">
        <v>495</v>
      </c>
      <c r="D12" s="341">
        <v>4</v>
      </c>
      <c r="E12" s="342">
        <v>1040</v>
      </c>
      <c r="F12" s="343">
        <v>1</v>
      </c>
      <c r="G12" s="342">
        <f>D12*E12*F12</f>
        <v>4160</v>
      </c>
      <c r="H12" s="342">
        <v>0</v>
      </c>
      <c r="I12" s="351"/>
      <c r="J12" s="351"/>
      <c r="K12" s="351"/>
      <c r="L12" s="351"/>
      <c r="M12" s="351"/>
      <c r="N12" s="351"/>
      <c r="O12" s="351"/>
      <c r="P12" s="351"/>
      <c r="Q12" s="351"/>
      <c r="R12" s="351"/>
      <c r="S12" s="351"/>
      <c r="T12" s="351"/>
      <c r="U12" s="351"/>
      <c r="V12" s="351"/>
      <c r="W12" s="351"/>
      <c r="X12" s="351"/>
      <c r="Y12" s="351"/>
      <c r="Z12" s="351"/>
    </row>
    <row r="13" spans="1:26" ht="13.5" customHeight="1" x14ac:dyDescent="0.25">
      <c r="A13" s="357" t="s">
        <v>484</v>
      </c>
      <c r="B13" s="339" t="s">
        <v>496</v>
      </c>
      <c r="C13" s="340" t="s">
        <v>497</v>
      </c>
      <c r="D13" s="341">
        <v>4</v>
      </c>
      <c r="E13" s="342">
        <v>50</v>
      </c>
      <c r="F13" s="343">
        <v>1</v>
      </c>
      <c r="G13" s="342">
        <f>D13*E13*F13</f>
        <v>200</v>
      </c>
      <c r="H13" s="342">
        <v>0</v>
      </c>
      <c r="I13" s="351"/>
      <c r="J13" s="351"/>
      <c r="K13" s="351"/>
      <c r="L13" s="351"/>
      <c r="M13" s="351"/>
      <c r="N13" s="351"/>
      <c r="O13" s="351"/>
      <c r="P13" s="351"/>
      <c r="Q13" s="351"/>
      <c r="R13" s="351"/>
      <c r="S13" s="351"/>
      <c r="T13" s="351"/>
      <c r="U13" s="351"/>
      <c r="V13" s="351"/>
      <c r="W13" s="351"/>
      <c r="X13" s="351"/>
      <c r="Y13" s="351"/>
      <c r="Z13" s="351"/>
    </row>
    <row r="14" spans="1:26" ht="13.5" customHeight="1" x14ac:dyDescent="0.25">
      <c r="A14" s="357" t="s">
        <v>486</v>
      </c>
      <c r="B14" s="339" t="s">
        <v>498</v>
      </c>
      <c r="C14" s="340" t="s">
        <v>499</v>
      </c>
      <c r="D14" s="341">
        <f>4*3</f>
        <v>12</v>
      </c>
      <c r="E14" s="342">
        <v>288</v>
      </c>
      <c r="F14" s="343">
        <v>1</v>
      </c>
      <c r="G14" s="342">
        <f>D14*E14*F14</f>
        <v>3456</v>
      </c>
      <c r="H14" s="342">
        <v>0</v>
      </c>
      <c r="I14" s="351"/>
      <c r="J14" s="351"/>
      <c r="K14" s="351"/>
      <c r="L14" s="351"/>
      <c r="M14" s="351"/>
      <c r="N14" s="351"/>
      <c r="O14" s="351"/>
      <c r="P14" s="351"/>
      <c r="Q14" s="351"/>
      <c r="R14" s="351"/>
      <c r="S14" s="351"/>
      <c r="T14" s="351"/>
      <c r="U14" s="351"/>
      <c r="V14" s="351"/>
      <c r="W14" s="351"/>
      <c r="X14" s="351"/>
      <c r="Y14" s="351"/>
      <c r="Z14" s="351"/>
    </row>
    <row r="15" spans="1:26" ht="13.5" customHeight="1" x14ac:dyDescent="0.25">
      <c r="A15" s="357" t="s">
        <v>488</v>
      </c>
      <c r="B15" s="339" t="s">
        <v>500</v>
      </c>
      <c r="C15" s="340" t="s">
        <v>499</v>
      </c>
      <c r="D15" s="341">
        <v>8</v>
      </c>
      <c r="E15" s="342">
        <v>47</v>
      </c>
      <c r="F15" s="343">
        <v>1</v>
      </c>
      <c r="G15" s="342">
        <f>D15*E15*F15</f>
        <v>376</v>
      </c>
      <c r="H15" s="342">
        <v>0</v>
      </c>
      <c r="I15" s="351"/>
      <c r="J15" s="351"/>
      <c r="K15" s="351"/>
      <c r="L15" s="351"/>
      <c r="M15" s="351"/>
      <c r="N15" s="351"/>
      <c r="O15" s="351"/>
      <c r="P15" s="351"/>
      <c r="Q15" s="351"/>
      <c r="R15" s="351"/>
      <c r="S15" s="351"/>
      <c r="T15" s="351"/>
      <c r="U15" s="351"/>
      <c r="V15" s="351"/>
      <c r="W15" s="351"/>
      <c r="X15" s="351"/>
      <c r="Y15" s="351"/>
      <c r="Z15" s="351"/>
    </row>
    <row r="16" spans="1:26" ht="13.5" customHeight="1" x14ac:dyDescent="0.25">
      <c r="A16" s="357" t="s">
        <v>490</v>
      </c>
      <c r="B16" s="339" t="s">
        <v>501</v>
      </c>
      <c r="C16" s="340" t="s">
        <v>499</v>
      </c>
      <c r="D16" s="341">
        <v>24</v>
      </c>
      <c r="E16" s="342">
        <v>800</v>
      </c>
      <c r="F16" s="343">
        <v>1</v>
      </c>
      <c r="G16" s="342">
        <f>D16*E16*F16</f>
        <v>19200</v>
      </c>
      <c r="H16" s="358">
        <v>10328</v>
      </c>
      <c r="I16" s="351"/>
      <c r="J16" s="351"/>
      <c r="K16" s="351"/>
      <c r="L16" s="351"/>
      <c r="M16" s="351"/>
      <c r="N16" s="351"/>
      <c r="O16" s="351"/>
      <c r="P16" s="351"/>
      <c r="Q16" s="351"/>
      <c r="R16" s="351"/>
      <c r="S16" s="351"/>
      <c r="T16" s="351"/>
      <c r="U16" s="351"/>
      <c r="V16" s="351"/>
      <c r="W16" s="351"/>
      <c r="X16" s="351"/>
      <c r="Y16" s="351"/>
      <c r="Z16" s="351"/>
    </row>
    <row r="17" spans="1:26" ht="13.5" customHeight="1" x14ac:dyDescent="0.25">
      <c r="A17" s="359"/>
      <c r="B17" s="353" t="s">
        <v>502</v>
      </c>
      <c r="C17" s="333"/>
      <c r="D17" s="333"/>
      <c r="E17" s="333"/>
      <c r="F17" s="333"/>
      <c r="G17" s="354">
        <f t="shared" ref="G17" si="1">SUM(G12:G16)</f>
        <v>27392</v>
      </c>
      <c r="H17" s="354">
        <f>SUM(H12:H16)</f>
        <v>10328</v>
      </c>
      <c r="I17" s="355"/>
      <c r="J17" s="355"/>
      <c r="K17" s="355"/>
      <c r="L17" s="355"/>
      <c r="M17" s="355"/>
      <c r="N17" s="355"/>
      <c r="O17" s="355"/>
      <c r="P17" s="355"/>
      <c r="Q17" s="355"/>
      <c r="R17" s="355"/>
      <c r="S17" s="355"/>
      <c r="T17" s="355"/>
      <c r="U17" s="355"/>
      <c r="V17" s="355"/>
      <c r="W17" s="355"/>
      <c r="X17" s="355"/>
      <c r="Y17" s="355"/>
      <c r="Z17" s="355"/>
    </row>
    <row r="18" spans="1:26" ht="13.5" customHeight="1" x14ac:dyDescent="0.25">
      <c r="A18" s="360"/>
      <c r="B18" s="360"/>
      <c r="C18" s="360"/>
      <c r="D18" s="360"/>
      <c r="E18" s="360"/>
      <c r="F18" s="360"/>
      <c r="G18" s="360"/>
      <c r="H18" s="360"/>
      <c r="I18" s="345"/>
      <c r="J18" s="345"/>
      <c r="K18" s="345"/>
      <c r="L18" s="345"/>
      <c r="M18" s="345"/>
      <c r="N18" s="345"/>
      <c r="O18" s="345"/>
      <c r="P18" s="345"/>
      <c r="Q18" s="345"/>
      <c r="R18" s="345"/>
      <c r="S18" s="345"/>
      <c r="T18" s="345"/>
      <c r="U18" s="345"/>
      <c r="V18" s="345"/>
      <c r="W18" s="345"/>
      <c r="X18" s="345"/>
      <c r="Y18" s="345"/>
      <c r="Z18" s="345"/>
    </row>
    <row r="19" spans="1:26" ht="13.5" customHeight="1" x14ac:dyDescent="0.25">
      <c r="A19" s="335">
        <v>3</v>
      </c>
      <c r="B19" s="335" t="s">
        <v>503</v>
      </c>
      <c r="C19" s="335"/>
      <c r="D19" s="336"/>
      <c r="E19" s="337"/>
      <c r="F19" s="337"/>
      <c r="G19" s="337"/>
      <c r="H19" s="337"/>
      <c r="I19" s="332"/>
      <c r="J19" s="332"/>
      <c r="K19" s="332"/>
      <c r="L19" s="332"/>
      <c r="M19" s="332"/>
      <c r="N19" s="332"/>
      <c r="O19" s="332"/>
      <c r="P19" s="332"/>
      <c r="Q19" s="332"/>
      <c r="R19" s="332"/>
      <c r="S19" s="332"/>
      <c r="T19" s="332"/>
      <c r="U19" s="332"/>
      <c r="V19" s="332"/>
      <c r="W19" s="332"/>
      <c r="X19" s="332"/>
      <c r="Y19" s="332"/>
      <c r="Z19" s="332"/>
    </row>
    <row r="20" spans="1:26" ht="13.5" customHeight="1" x14ac:dyDescent="0.25">
      <c r="A20" s="338" t="s">
        <v>481</v>
      </c>
      <c r="B20" s="361" t="s">
        <v>504</v>
      </c>
      <c r="C20" s="362" t="s">
        <v>505</v>
      </c>
      <c r="D20" s="363">
        <v>700</v>
      </c>
      <c r="E20" s="340">
        <v>700</v>
      </c>
      <c r="F20" s="343">
        <v>1</v>
      </c>
      <c r="G20" s="342">
        <f>D20*E20*F20</f>
        <v>490000</v>
      </c>
      <c r="H20" s="344">
        <v>527077</v>
      </c>
      <c r="I20" s="345"/>
      <c r="J20" s="345"/>
      <c r="K20" s="345"/>
      <c r="L20" s="345"/>
      <c r="M20" s="345"/>
      <c r="N20" s="345"/>
      <c r="O20" s="345"/>
      <c r="P20" s="345"/>
      <c r="Q20" s="345"/>
      <c r="R20" s="345"/>
      <c r="S20" s="345"/>
      <c r="T20" s="345"/>
      <c r="U20" s="345"/>
      <c r="V20" s="345"/>
      <c r="W20" s="345"/>
      <c r="X20" s="345"/>
      <c r="Y20" s="345"/>
      <c r="Z20" s="345"/>
    </row>
    <row r="21" spans="1:26" ht="13.5" customHeight="1" x14ac:dyDescent="0.25">
      <c r="A21" s="364" t="s">
        <v>484</v>
      </c>
      <c r="B21" s="339" t="s">
        <v>506</v>
      </c>
      <c r="C21" s="340" t="s">
        <v>507</v>
      </c>
      <c r="D21" s="365">
        <v>0.08</v>
      </c>
      <c r="E21" s="366"/>
      <c r="F21" s="343"/>
      <c r="G21" s="344">
        <v>34829.5</v>
      </c>
      <c r="H21" s="344">
        <v>0</v>
      </c>
      <c r="I21" s="367"/>
      <c r="J21" s="332"/>
      <c r="K21" s="332"/>
      <c r="L21" s="332"/>
      <c r="M21" s="332"/>
      <c r="N21" s="332"/>
      <c r="O21" s="332"/>
      <c r="P21" s="332"/>
      <c r="Q21" s="332"/>
      <c r="R21" s="332"/>
      <c r="S21" s="332"/>
      <c r="T21" s="332"/>
      <c r="U21" s="332"/>
      <c r="V21" s="332"/>
      <c r="W21" s="332"/>
      <c r="X21" s="332"/>
      <c r="Y21" s="332"/>
      <c r="Z21" s="332"/>
    </row>
    <row r="22" spans="1:26" ht="13.5" customHeight="1" x14ac:dyDescent="0.25">
      <c r="A22" s="368"/>
      <c r="B22" s="353" t="s">
        <v>508</v>
      </c>
      <c r="C22" s="333"/>
      <c r="D22" s="333"/>
      <c r="E22" s="333"/>
      <c r="F22" s="333"/>
      <c r="G22" s="354">
        <f t="shared" ref="G22" si="2">SUM(G20:G21)</f>
        <v>524829.5</v>
      </c>
      <c r="H22" s="354">
        <f>SUM(H20:H21)</f>
        <v>527077</v>
      </c>
      <c r="I22" s="369"/>
      <c r="J22" s="345"/>
      <c r="K22" s="345"/>
      <c r="L22" s="345"/>
      <c r="M22" s="345"/>
      <c r="N22" s="345"/>
      <c r="O22" s="345"/>
      <c r="P22" s="345"/>
      <c r="Q22" s="345"/>
      <c r="R22" s="345"/>
      <c r="S22" s="345"/>
      <c r="T22" s="345"/>
      <c r="U22" s="345"/>
      <c r="V22" s="345"/>
      <c r="W22" s="345"/>
      <c r="X22" s="345"/>
      <c r="Y22" s="345"/>
      <c r="Z22" s="345"/>
    </row>
    <row r="23" spans="1:26" ht="13.5" customHeight="1" x14ac:dyDescent="0.25">
      <c r="A23" s="370"/>
      <c r="B23" s="370"/>
      <c r="C23" s="370"/>
      <c r="D23" s="370"/>
      <c r="E23" s="370"/>
      <c r="F23" s="370"/>
      <c r="G23" s="370"/>
      <c r="H23" s="370"/>
      <c r="I23" s="371"/>
      <c r="J23" s="345"/>
      <c r="K23" s="345"/>
      <c r="L23" s="345"/>
      <c r="M23" s="345"/>
      <c r="N23" s="345"/>
      <c r="O23" s="345"/>
      <c r="P23" s="345"/>
      <c r="Q23" s="345"/>
      <c r="R23" s="345"/>
      <c r="S23" s="345"/>
      <c r="T23" s="345"/>
      <c r="U23" s="345"/>
      <c r="V23" s="345"/>
      <c r="W23" s="345"/>
      <c r="X23" s="345"/>
      <c r="Y23" s="345"/>
      <c r="Z23" s="345"/>
    </row>
    <row r="24" spans="1:26" ht="13.5" customHeight="1" x14ac:dyDescent="0.25">
      <c r="A24" s="335">
        <v>4</v>
      </c>
      <c r="B24" s="335" t="s">
        <v>509</v>
      </c>
      <c r="C24" s="335"/>
      <c r="D24" s="336"/>
      <c r="E24" s="337"/>
      <c r="F24" s="337"/>
      <c r="G24" s="337"/>
      <c r="H24" s="337"/>
      <c r="I24" s="332"/>
      <c r="J24" s="332"/>
      <c r="K24" s="332"/>
      <c r="L24" s="332"/>
      <c r="M24" s="332"/>
      <c r="N24" s="332"/>
      <c r="O24" s="332"/>
      <c r="P24" s="332"/>
      <c r="Q24" s="332"/>
      <c r="R24" s="332"/>
      <c r="S24" s="332"/>
      <c r="T24" s="332"/>
      <c r="U24" s="332"/>
      <c r="V24" s="332"/>
      <c r="W24" s="332"/>
      <c r="X24" s="332"/>
      <c r="Y24" s="332"/>
      <c r="Z24" s="332"/>
    </row>
    <row r="25" spans="1:26" ht="13.5" customHeight="1" x14ac:dyDescent="0.25">
      <c r="A25" s="372" t="s">
        <v>481</v>
      </c>
      <c r="B25" s="373" t="s">
        <v>510</v>
      </c>
      <c r="C25" s="374" t="s">
        <v>511</v>
      </c>
      <c r="D25" s="375">
        <v>1</v>
      </c>
      <c r="E25" s="376">
        <v>20000</v>
      </c>
      <c r="F25" s="377">
        <v>1</v>
      </c>
      <c r="G25" s="376">
        <f>E25*F25</f>
        <v>20000</v>
      </c>
      <c r="H25" s="358">
        <v>14379</v>
      </c>
      <c r="I25" s="345"/>
      <c r="J25" s="345"/>
      <c r="K25" s="345"/>
      <c r="L25" s="345"/>
      <c r="M25" s="345"/>
      <c r="N25" s="345"/>
      <c r="O25" s="345"/>
      <c r="P25" s="345"/>
      <c r="Q25" s="345"/>
      <c r="R25" s="345"/>
      <c r="S25" s="345"/>
      <c r="T25" s="345"/>
      <c r="U25" s="345"/>
      <c r="V25" s="345"/>
      <c r="W25" s="345"/>
      <c r="X25" s="345"/>
      <c r="Y25" s="345"/>
      <c r="Z25" s="345"/>
    </row>
    <row r="26" spans="1:26" ht="13.5" customHeight="1" x14ac:dyDescent="0.25">
      <c r="A26" s="372" t="s">
        <v>484</v>
      </c>
      <c r="B26" s="373" t="s">
        <v>512</v>
      </c>
      <c r="C26" s="374" t="s">
        <v>511</v>
      </c>
      <c r="D26" s="375">
        <v>1</v>
      </c>
      <c r="E26" s="376">
        <v>15000</v>
      </c>
      <c r="F26" s="377">
        <v>1</v>
      </c>
      <c r="G26" s="376">
        <f>D26*E26*F26</f>
        <v>15000</v>
      </c>
      <c r="H26" s="378">
        <v>18050</v>
      </c>
      <c r="I26" s="369"/>
      <c r="J26" s="345"/>
      <c r="K26" s="345"/>
      <c r="L26" s="345"/>
      <c r="M26" s="345"/>
      <c r="N26" s="345"/>
      <c r="O26" s="345"/>
      <c r="P26" s="345"/>
      <c r="Q26" s="345"/>
      <c r="R26" s="345"/>
      <c r="S26" s="345"/>
      <c r="T26" s="345"/>
      <c r="U26" s="345"/>
      <c r="V26" s="345"/>
      <c r="W26" s="345"/>
      <c r="X26" s="345"/>
      <c r="Y26" s="345"/>
      <c r="Z26" s="345"/>
    </row>
    <row r="27" spans="1:26" ht="13.5" customHeight="1" x14ac:dyDescent="0.25">
      <c r="A27" s="368"/>
      <c r="B27" s="353" t="s">
        <v>513</v>
      </c>
      <c r="C27" s="333"/>
      <c r="D27" s="333"/>
      <c r="E27" s="333"/>
      <c r="F27" s="333"/>
      <c r="G27" s="354">
        <f t="shared" ref="G27" si="3">SUM(G25:G26)</f>
        <v>35000</v>
      </c>
      <c r="H27" s="354">
        <f>SUM(H25:H26)</f>
        <v>32429</v>
      </c>
      <c r="I27" s="345"/>
      <c r="J27" s="345"/>
      <c r="K27" s="345"/>
      <c r="L27" s="345"/>
      <c r="M27" s="345"/>
      <c r="N27" s="345"/>
      <c r="O27" s="345"/>
      <c r="P27" s="345"/>
      <c r="Q27" s="345"/>
      <c r="R27" s="345"/>
      <c r="S27" s="345"/>
      <c r="T27" s="345"/>
      <c r="U27" s="345"/>
      <c r="V27" s="345"/>
      <c r="W27" s="345"/>
      <c r="X27" s="345"/>
      <c r="Y27" s="345"/>
      <c r="Z27" s="345"/>
    </row>
    <row r="28" spans="1:26" ht="13.5" customHeight="1" x14ac:dyDescent="0.25">
      <c r="A28" s="379"/>
      <c r="B28" s="379"/>
      <c r="C28" s="379"/>
      <c r="D28" s="379"/>
      <c r="E28" s="379"/>
      <c r="F28" s="379"/>
      <c r="G28" s="379"/>
      <c r="H28" s="379"/>
      <c r="I28" s="345"/>
      <c r="J28" s="345"/>
      <c r="K28" s="345"/>
      <c r="L28" s="345"/>
      <c r="M28" s="345"/>
      <c r="N28" s="345"/>
      <c r="O28" s="345"/>
      <c r="P28" s="345"/>
      <c r="Q28" s="345"/>
      <c r="R28" s="345"/>
      <c r="S28" s="345"/>
      <c r="T28" s="345"/>
      <c r="U28" s="345"/>
      <c r="V28" s="345"/>
      <c r="W28" s="345"/>
      <c r="X28" s="345"/>
      <c r="Y28" s="345"/>
      <c r="Z28" s="345"/>
    </row>
    <row r="29" spans="1:26" ht="13.5" customHeight="1" x14ac:dyDescent="0.25">
      <c r="A29" s="335">
        <v>5</v>
      </c>
      <c r="B29" s="335" t="s">
        <v>514</v>
      </c>
      <c r="C29" s="335"/>
      <c r="D29" s="336"/>
      <c r="E29" s="337"/>
      <c r="F29" s="337"/>
      <c r="G29" s="337"/>
      <c r="H29" s="337"/>
      <c r="I29" s="332"/>
      <c r="J29" s="332"/>
      <c r="K29" s="332"/>
      <c r="L29" s="332"/>
      <c r="M29" s="332"/>
      <c r="N29" s="332"/>
      <c r="O29" s="332"/>
      <c r="P29" s="332"/>
      <c r="Q29" s="332"/>
      <c r="R29" s="380"/>
      <c r="S29" s="332"/>
      <c r="T29" s="332"/>
      <c r="U29" s="332"/>
      <c r="V29" s="332"/>
      <c r="W29" s="332"/>
      <c r="X29" s="332"/>
      <c r="Y29" s="332"/>
      <c r="Z29" s="332"/>
    </row>
    <row r="30" spans="1:26" ht="13.5" customHeight="1" x14ac:dyDescent="0.25">
      <c r="A30" s="338" t="s">
        <v>481</v>
      </c>
      <c r="B30" s="339" t="s">
        <v>515</v>
      </c>
      <c r="C30" s="340" t="s">
        <v>483</v>
      </c>
      <c r="D30" s="340">
        <v>15</v>
      </c>
      <c r="E30" s="340">
        <v>500</v>
      </c>
      <c r="F30" s="343">
        <v>1</v>
      </c>
      <c r="G30" s="342">
        <f>D30*E30*F30</f>
        <v>7500</v>
      </c>
      <c r="H30" s="342">
        <v>1419</v>
      </c>
      <c r="I30" s="346"/>
      <c r="J30" s="381"/>
      <c r="K30" s="332"/>
      <c r="L30" s="332"/>
      <c r="M30" s="332"/>
      <c r="N30" s="332"/>
      <c r="O30" s="332"/>
      <c r="P30" s="332"/>
      <c r="Q30" s="332"/>
      <c r="R30" s="380"/>
      <c r="S30" s="332"/>
      <c r="T30" s="332"/>
      <c r="U30" s="332"/>
      <c r="V30" s="332"/>
      <c r="W30" s="332"/>
      <c r="X30" s="332"/>
      <c r="Y30" s="332"/>
      <c r="Z30" s="332"/>
    </row>
    <row r="31" spans="1:26" ht="13.5" customHeight="1" x14ac:dyDescent="0.25">
      <c r="A31" s="338" t="s">
        <v>484</v>
      </c>
      <c r="B31" s="339" t="s">
        <v>516</v>
      </c>
      <c r="C31" s="340" t="s">
        <v>483</v>
      </c>
      <c r="D31" s="340">
        <v>15</v>
      </c>
      <c r="E31" s="340">
        <v>500</v>
      </c>
      <c r="F31" s="343">
        <v>1</v>
      </c>
      <c r="G31" s="342">
        <f>D31*E31*F31</f>
        <v>7500</v>
      </c>
      <c r="H31" s="342">
        <v>2739</v>
      </c>
      <c r="I31" s="346"/>
      <c r="J31" s="381"/>
      <c r="K31" s="332"/>
      <c r="L31" s="332"/>
      <c r="M31" s="332"/>
      <c r="N31" s="332"/>
      <c r="O31" s="332"/>
      <c r="P31" s="332"/>
      <c r="Q31" s="332"/>
      <c r="R31" s="332"/>
      <c r="S31" s="332"/>
      <c r="T31" s="332"/>
      <c r="U31" s="332"/>
      <c r="V31" s="332"/>
      <c r="W31" s="332"/>
      <c r="X31" s="332"/>
      <c r="Y31" s="332"/>
      <c r="Z31" s="332"/>
    </row>
    <row r="32" spans="1:26" ht="13.5" customHeight="1" x14ac:dyDescent="0.25">
      <c r="A32" s="338" t="s">
        <v>486</v>
      </c>
      <c r="B32" s="339" t="s">
        <v>517</v>
      </c>
      <c r="C32" s="340" t="s">
        <v>483</v>
      </c>
      <c r="D32" s="340">
        <v>15</v>
      </c>
      <c r="E32" s="340">
        <v>5000</v>
      </c>
      <c r="F32" s="343">
        <v>0.3</v>
      </c>
      <c r="G32" s="342">
        <f>D32*E32*F32</f>
        <v>22500</v>
      </c>
      <c r="H32" s="342">
        <v>23290</v>
      </c>
      <c r="I32" s="346"/>
      <c r="J32" s="381"/>
      <c r="K32" s="332"/>
      <c r="L32" s="332"/>
      <c r="M32" s="332"/>
      <c r="N32" s="332"/>
      <c r="O32" s="332"/>
      <c r="P32" s="332"/>
      <c r="Q32" s="332"/>
      <c r="R32" s="332"/>
      <c r="S32" s="332"/>
      <c r="T32" s="332"/>
      <c r="U32" s="332"/>
      <c r="V32" s="332"/>
      <c r="W32" s="332"/>
      <c r="X32" s="332"/>
      <c r="Y32" s="332"/>
      <c r="Z32" s="332"/>
    </row>
    <row r="33" spans="1:26" ht="13.5" customHeight="1" x14ac:dyDescent="0.25">
      <c r="A33" s="338" t="s">
        <v>488</v>
      </c>
      <c r="B33" s="339" t="s">
        <v>518</v>
      </c>
      <c r="C33" s="340" t="s">
        <v>483</v>
      </c>
      <c r="D33" s="340">
        <v>15</v>
      </c>
      <c r="E33" s="340">
        <v>2500</v>
      </c>
      <c r="F33" s="343">
        <v>0.3</v>
      </c>
      <c r="G33" s="342">
        <f>D33*E33*F33</f>
        <v>11250</v>
      </c>
      <c r="H33" s="342">
        <v>5503</v>
      </c>
      <c r="I33" s="346"/>
      <c r="J33" s="381"/>
      <c r="K33" s="332"/>
      <c r="L33" s="332"/>
      <c r="M33" s="332"/>
      <c r="N33" s="332"/>
      <c r="O33" s="332"/>
      <c r="P33" s="332"/>
      <c r="Q33" s="332"/>
      <c r="R33" s="332"/>
      <c r="S33" s="332"/>
      <c r="T33" s="332"/>
      <c r="U33" s="332"/>
      <c r="V33" s="332"/>
      <c r="W33" s="332"/>
      <c r="X33" s="332"/>
      <c r="Y33" s="332"/>
      <c r="Z33" s="332"/>
    </row>
    <row r="34" spans="1:26" ht="13.5" customHeight="1" x14ac:dyDescent="0.25">
      <c r="A34" s="368"/>
      <c r="B34" s="353" t="s">
        <v>519</v>
      </c>
      <c r="C34" s="333"/>
      <c r="D34" s="333"/>
      <c r="E34" s="333"/>
      <c r="F34" s="333"/>
      <c r="G34" s="354">
        <f t="shared" ref="G34" si="4">SUM(G30:G33)</f>
        <v>48750</v>
      </c>
      <c r="H34" s="354">
        <f>SUM(H30:H33)</f>
        <v>32951</v>
      </c>
      <c r="I34" s="332"/>
      <c r="J34" s="332"/>
      <c r="K34" s="332"/>
      <c r="L34" s="332"/>
      <c r="M34" s="332"/>
      <c r="N34" s="332"/>
      <c r="O34" s="332"/>
      <c r="P34" s="332"/>
      <c r="Q34" s="332"/>
      <c r="R34" s="332"/>
      <c r="S34" s="332"/>
      <c r="T34" s="332"/>
      <c r="U34" s="332"/>
      <c r="V34" s="332"/>
      <c r="W34" s="332"/>
      <c r="X34" s="332"/>
      <c r="Y34" s="332"/>
      <c r="Z34" s="332"/>
    </row>
    <row r="35" spans="1:26" ht="13.5" customHeight="1" x14ac:dyDescent="0.25">
      <c r="A35" s="370"/>
      <c r="B35" s="370"/>
      <c r="C35" s="370"/>
      <c r="D35" s="370"/>
      <c r="E35" s="370"/>
      <c r="F35" s="370"/>
      <c r="G35" s="370"/>
      <c r="H35" s="370"/>
      <c r="I35" s="367"/>
      <c r="J35" s="332"/>
      <c r="K35" s="332"/>
      <c r="L35" s="332"/>
      <c r="M35" s="332"/>
      <c r="N35" s="332"/>
      <c r="O35" s="332"/>
      <c r="P35" s="332"/>
      <c r="Q35" s="332"/>
      <c r="R35" s="332"/>
      <c r="S35" s="332"/>
      <c r="T35" s="332"/>
      <c r="U35" s="332"/>
      <c r="V35" s="332"/>
      <c r="W35" s="332"/>
      <c r="X35" s="332"/>
      <c r="Y35" s="332"/>
      <c r="Z35" s="332"/>
    </row>
    <row r="36" spans="1:26" ht="13.5" customHeight="1" x14ac:dyDescent="0.25">
      <c r="A36" s="382"/>
      <c r="B36" s="383" t="s">
        <v>520</v>
      </c>
      <c r="C36" s="333"/>
      <c r="D36" s="333"/>
      <c r="E36" s="333"/>
      <c r="F36" s="333"/>
      <c r="G36" s="354">
        <f>SUM(G9,G17,G22,G27,G34)</f>
        <v>789721.5</v>
      </c>
      <c r="H36" s="354">
        <f>H9+H17+H22+H27+H34</f>
        <v>772107</v>
      </c>
      <c r="I36" s="332"/>
      <c r="J36" s="332"/>
      <c r="K36" s="332"/>
      <c r="L36" s="332"/>
      <c r="M36" s="332"/>
      <c r="N36" s="332"/>
      <c r="O36" s="332"/>
      <c r="P36" s="332"/>
      <c r="Q36" s="332"/>
      <c r="R36" s="332"/>
      <c r="S36" s="332"/>
      <c r="T36" s="332"/>
      <c r="U36" s="332"/>
      <c r="V36" s="332"/>
      <c r="W36" s="332"/>
      <c r="X36" s="332"/>
      <c r="Y36" s="332"/>
      <c r="Z36" s="332"/>
    </row>
    <row r="37" spans="1:26" ht="13.5" customHeight="1" x14ac:dyDescent="0.25">
      <c r="A37" s="384">
        <v>6</v>
      </c>
      <c r="B37" s="385" t="s">
        <v>521</v>
      </c>
      <c r="C37" s="340" t="s">
        <v>511</v>
      </c>
      <c r="D37" s="341"/>
      <c r="E37" s="342"/>
      <c r="F37" s="343"/>
      <c r="G37" s="344">
        <v>35000</v>
      </c>
      <c r="H37" s="344">
        <v>35000</v>
      </c>
      <c r="I37" s="367"/>
      <c r="J37" s="332"/>
      <c r="K37" s="332"/>
      <c r="L37" s="332"/>
      <c r="M37" s="332"/>
      <c r="N37" s="332"/>
      <c r="O37" s="332"/>
      <c r="P37" s="332"/>
      <c r="Q37" s="332"/>
      <c r="R37" s="332"/>
      <c r="S37" s="332"/>
      <c r="T37" s="332"/>
      <c r="U37" s="332"/>
      <c r="V37" s="332"/>
      <c r="W37" s="332"/>
      <c r="X37" s="332"/>
      <c r="Y37" s="332"/>
      <c r="Z37" s="332"/>
    </row>
    <row r="38" spans="1:26" ht="13.5" customHeight="1" x14ac:dyDescent="0.25">
      <c r="A38" s="384"/>
      <c r="B38" s="385" t="s">
        <v>522</v>
      </c>
      <c r="C38" s="386" t="s">
        <v>511</v>
      </c>
      <c r="D38" s="341"/>
      <c r="E38" s="342"/>
      <c r="F38" s="343"/>
      <c r="G38" s="344">
        <v>16400</v>
      </c>
      <c r="H38" s="344">
        <f>13101+4245</f>
        <v>17346</v>
      </c>
      <c r="I38" s="367"/>
      <c r="J38" s="332"/>
      <c r="K38" s="332"/>
      <c r="L38" s="332"/>
      <c r="M38" s="332"/>
      <c r="N38" s="332"/>
      <c r="O38" s="332"/>
      <c r="P38" s="380"/>
      <c r="Q38" s="332"/>
      <c r="R38" s="380"/>
      <c r="S38" s="332"/>
      <c r="T38" s="332"/>
      <c r="U38" s="332"/>
      <c r="V38" s="332"/>
      <c r="W38" s="332"/>
      <c r="X38" s="332"/>
      <c r="Y38" s="332"/>
      <c r="Z38" s="332"/>
    </row>
    <row r="39" spans="1:26" ht="13.5" customHeight="1" x14ac:dyDescent="0.25">
      <c r="A39" s="387">
        <v>7</v>
      </c>
      <c r="B39" s="388" t="s">
        <v>523</v>
      </c>
      <c r="C39" s="388"/>
      <c r="D39" s="389"/>
      <c r="E39" s="390">
        <v>7.0000000000000007E-2</v>
      </c>
      <c r="F39" s="391"/>
      <c r="G39" s="392">
        <f>E39*(G36+G37+G38)</f>
        <v>58878.505000000005</v>
      </c>
      <c r="H39" s="393">
        <v>57712</v>
      </c>
      <c r="I39" s="394"/>
      <c r="J39" s="332"/>
      <c r="K39" s="332"/>
      <c r="L39" s="332"/>
      <c r="M39" s="380"/>
      <c r="N39" s="332"/>
      <c r="O39" s="380"/>
      <c r="P39" s="380"/>
      <c r="Q39" s="332"/>
      <c r="R39" s="380"/>
      <c r="S39" s="332"/>
      <c r="T39" s="332"/>
      <c r="U39" s="332"/>
      <c r="V39" s="332"/>
      <c r="W39" s="332"/>
      <c r="X39" s="332"/>
      <c r="Y39" s="332"/>
      <c r="Z39" s="332"/>
    </row>
    <row r="40" spans="1:26" ht="18" customHeight="1" x14ac:dyDescent="0.25">
      <c r="A40" s="395">
        <v>8</v>
      </c>
      <c r="B40" s="395" t="s">
        <v>524</v>
      </c>
      <c r="C40" s="396"/>
      <c r="D40" s="395"/>
      <c r="E40" s="397"/>
      <c r="F40" s="397"/>
      <c r="G40" s="398">
        <f>SUM(G36,G37,G39,G38)</f>
        <v>900000.005</v>
      </c>
      <c r="H40" s="398">
        <f>H36+H37+H38+H39</f>
        <v>882165</v>
      </c>
      <c r="I40" s="332"/>
      <c r="J40" s="380"/>
      <c r="K40" s="399"/>
      <c r="L40" s="332"/>
      <c r="M40" s="380"/>
      <c r="N40" s="332"/>
      <c r="O40" s="399"/>
      <c r="P40" s="332"/>
      <c r="Q40" s="332"/>
      <c r="R40" s="332"/>
      <c r="S40" s="332"/>
      <c r="T40" s="332"/>
      <c r="U40" s="332"/>
      <c r="V40" s="332"/>
      <c r="W40" s="332"/>
      <c r="X40" s="332"/>
      <c r="Y40" s="332"/>
      <c r="Z40" s="332"/>
    </row>
    <row r="41" spans="1:26" ht="13.5" hidden="1" customHeight="1" x14ac:dyDescent="0.25">
      <c r="A41" s="332"/>
      <c r="B41" s="400"/>
      <c r="C41" s="401"/>
      <c r="D41" s="400"/>
      <c r="E41" s="332"/>
      <c r="F41" s="332"/>
      <c r="G41" s="402"/>
      <c r="H41" s="402"/>
      <c r="I41" s="332"/>
      <c r="J41" s="332"/>
      <c r="K41" s="403"/>
      <c r="L41" s="332"/>
      <c r="M41" s="332"/>
      <c r="N41" s="332"/>
      <c r="O41" s="332"/>
      <c r="P41" s="332"/>
      <c r="Q41" s="332"/>
      <c r="R41" s="332"/>
      <c r="S41" s="332"/>
      <c r="T41" s="332"/>
      <c r="U41" s="332"/>
      <c r="V41" s="332"/>
      <c r="W41" s="332"/>
      <c r="X41" s="332"/>
      <c r="Y41" s="332"/>
      <c r="Z41" s="332"/>
    </row>
    <row r="42" spans="1:26" ht="13.5" hidden="1" customHeight="1" x14ac:dyDescent="0.25">
      <c r="A42" s="332"/>
      <c r="B42" s="400"/>
      <c r="C42" s="401"/>
      <c r="D42" s="400"/>
      <c r="E42" s="367"/>
      <c r="F42" s="394"/>
      <c r="G42" s="394"/>
      <c r="H42" s="394"/>
      <c r="I42" s="332"/>
      <c r="J42" s="332"/>
      <c r="K42" s="332"/>
      <c r="L42" s="332"/>
      <c r="M42" s="332"/>
      <c r="N42" s="332"/>
      <c r="O42" s="332"/>
      <c r="P42" s="332"/>
      <c r="Q42" s="332"/>
      <c r="R42" s="332"/>
      <c r="S42" s="332"/>
      <c r="T42" s="332"/>
      <c r="U42" s="332"/>
      <c r="V42" s="332"/>
      <c r="W42" s="332"/>
      <c r="X42" s="332"/>
      <c r="Y42" s="332"/>
      <c r="Z42" s="332"/>
    </row>
    <row r="43" spans="1:26" ht="13.5" hidden="1" customHeight="1" x14ac:dyDescent="0.25">
      <c r="A43" s="332"/>
      <c r="B43" s="400"/>
      <c r="C43" s="401"/>
      <c r="D43" s="400"/>
      <c r="E43" s="404"/>
      <c r="F43" s="332"/>
      <c r="G43" s="367"/>
      <c r="H43" s="367"/>
      <c r="I43" s="332"/>
      <c r="J43" s="332"/>
      <c r="K43" s="332"/>
      <c r="L43" s="332"/>
      <c r="M43" s="332"/>
      <c r="N43" s="332"/>
      <c r="O43" s="332"/>
      <c r="P43" s="332"/>
      <c r="Q43" s="332"/>
      <c r="R43" s="332"/>
      <c r="S43" s="332"/>
      <c r="T43" s="332"/>
      <c r="U43" s="332"/>
      <c r="V43" s="332"/>
      <c r="W43" s="332"/>
      <c r="X43" s="332"/>
      <c r="Y43" s="332"/>
      <c r="Z43" s="332"/>
    </row>
    <row r="44" spans="1:26" ht="13.5" hidden="1" customHeight="1" x14ac:dyDescent="0.25">
      <c r="A44" s="332"/>
      <c r="B44" s="405"/>
      <c r="C44" s="401"/>
      <c r="D44" s="400"/>
      <c r="E44" s="332"/>
      <c r="F44" s="367"/>
      <c r="G44" s="332"/>
      <c r="H44" s="332"/>
      <c r="I44" s="332"/>
      <c r="J44" s="332"/>
      <c r="K44" s="332"/>
      <c r="L44" s="332"/>
      <c r="M44" s="332"/>
      <c r="N44" s="332"/>
      <c r="O44" s="332"/>
      <c r="P44" s="332"/>
      <c r="Q44" s="332"/>
      <c r="R44" s="332"/>
      <c r="S44" s="332"/>
      <c r="T44" s="332"/>
      <c r="U44" s="332"/>
      <c r="V44" s="332"/>
      <c r="W44" s="332"/>
      <c r="X44" s="332"/>
      <c r="Y44" s="332"/>
      <c r="Z44" s="332"/>
    </row>
    <row r="45" spans="1:26" ht="13.5" hidden="1" customHeight="1" x14ac:dyDescent="0.25">
      <c r="A45" s="332"/>
      <c r="B45" s="400"/>
      <c r="C45" s="401"/>
      <c r="D45" s="400"/>
      <c r="E45" s="332"/>
      <c r="F45" s="332"/>
      <c r="G45" s="332"/>
      <c r="H45" s="332"/>
      <c r="I45" s="332"/>
      <c r="J45" s="332"/>
      <c r="K45" s="332"/>
      <c r="L45" s="332"/>
      <c r="M45" s="332"/>
      <c r="N45" s="332"/>
      <c r="O45" s="332"/>
      <c r="P45" s="332"/>
      <c r="Q45" s="332"/>
      <c r="R45" s="332"/>
      <c r="S45" s="332"/>
      <c r="T45" s="332"/>
      <c r="U45" s="332"/>
      <c r="V45" s="332"/>
      <c r="W45" s="332"/>
      <c r="X45" s="332"/>
      <c r="Y45" s="332"/>
      <c r="Z45" s="332"/>
    </row>
    <row r="46" spans="1:26" ht="13.5" hidden="1" customHeight="1" x14ac:dyDescent="0.25">
      <c r="A46" s="332"/>
      <c r="B46" s="400"/>
      <c r="C46" s="401"/>
      <c r="D46" s="400"/>
      <c r="E46" s="332"/>
      <c r="F46" s="332"/>
      <c r="G46" s="367"/>
      <c r="H46" s="367"/>
      <c r="I46" s="332"/>
      <c r="J46" s="332"/>
      <c r="K46" s="332"/>
      <c r="L46" s="332"/>
      <c r="M46" s="332"/>
      <c r="N46" s="332"/>
      <c r="O46" s="332"/>
      <c r="P46" s="332"/>
      <c r="Q46" s="332"/>
      <c r="R46" s="332"/>
      <c r="S46" s="332"/>
      <c r="T46" s="332"/>
      <c r="U46" s="332"/>
      <c r="V46" s="332"/>
      <c r="W46" s="332"/>
      <c r="X46" s="332"/>
      <c r="Y46" s="332"/>
      <c r="Z46" s="332"/>
    </row>
    <row r="47" spans="1:26" ht="13.5" hidden="1" customHeight="1" x14ac:dyDescent="0.25">
      <c r="A47" s="332"/>
      <c r="B47" s="400"/>
      <c r="C47" s="401"/>
      <c r="D47" s="400"/>
      <c r="E47" s="332"/>
      <c r="F47" s="332"/>
      <c r="G47" s="332"/>
      <c r="H47" s="332"/>
      <c r="I47" s="332"/>
      <c r="J47" s="332"/>
      <c r="K47" s="332"/>
      <c r="L47" s="332"/>
      <c r="M47" s="332"/>
      <c r="N47" s="332"/>
      <c r="O47" s="332"/>
      <c r="P47" s="332"/>
      <c r="Q47" s="332"/>
      <c r="R47" s="332"/>
      <c r="S47" s="332"/>
      <c r="T47" s="332"/>
      <c r="U47" s="332"/>
      <c r="V47" s="332"/>
      <c r="W47" s="332"/>
      <c r="X47" s="332"/>
      <c r="Y47" s="332"/>
      <c r="Z47" s="332"/>
    </row>
    <row r="48" spans="1:26" ht="13.5" hidden="1" customHeight="1" x14ac:dyDescent="0.25">
      <c r="A48" s="332"/>
      <c r="B48" s="400"/>
      <c r="C48" s="401"/>
      <c r="D48" s="400"/>
      <c r="E48" s="332"/>
      <c r="F48" s="332"/>
      <c r="G48" s="332"/>
      <c r="H48" s="332"/>
      <c r="I48" s="332"/>
      <c r="J48" s="332"/>
      <c r="K48" s="332"/>
      <c r="L48" s="332"/>
      <c r="M48" s="332"/>
      <c r="N48" s="332"/>
      <c r="O48" s="332"/>
      <c r="P48" s="332"/>
      <c r="Q48" s="332"/>
      <c r="R48" s="332"/>
      <c r="S48" s="332"/>
      <c r="T48" s="332"/>
      <c r="U48" s="332"/>
      <c r="V48" s="332"/>
      <c r="W48" s="332"/>
      <c r="X48" s="332"/>
      <c r="Y48" s="332"/>
      <c r="Z48" s="332"/>
    </row>
    <row r="49" spans="1:26" ht="13.5" hidden="1" customHeight="1" x14ac:dyDescent="0.25">
      <c r="A49" s="332"/>
      <c r="B49" s="400"/>
      <c r="C49" s="401"/>
      <c r="D49" s="400"/>
      <c r="E49" s="332"/>
      <c r="F49" s="332"/>
      <c r="G49" s="332"/>
      <c r="H49" s="332"/>
      <c r="I49" s="332"/>
      <c r="J49" s="332"/>
      <c r="K49" s="332"/>
      <c r="L49" s="332"/>
      <c r="M49" s="332"/>
      <c r="N49" s="332"/>
      <c r="O49" s="332"/>
      <c r="P49" s="332"/>
      <c r="Q49" s="332"/>
      <c r="R49" s="332"/>
      <c r="S49" s="332"/>
      <c r="T49" s="332"/>
      <c r="U49" s="332"/>
      <c r="V49" s="332"/>
      <c r="W49" s="332"/>
      <c r="X49" s="332"/>
      <c r="Y49" s="332"/>
      <c r="Z49" s="332"/>
    </row>
    <row r="50" spans="1:26" ht="13.5" hidden="1" customHeight="1" x14ac:dyDescent="0.25">
      <c r="A50" s="332"/>
      <c r="B50" s="400"/>
      <c r="C50" s="401"/>
      <c r="D50" s="400"/>
      <c r="E50" s="332"/>
      <c r="F50" s="332"/>
      <c r="G50" s="332"/>
      <c r="H50" s="332"/>
      <c r="I50" s="332"/>
      <c r="J50" s="332"/>
      <c r="K50" s="332"/>
      <c r="L50" s="332"/>
      <c r="M50" s="332"/>
      <c r="N50" s="332"/>
      <c r="O50" s="332"/>
      <c r="P50" s="332"/>
      <c r="Q50" s="332"/>
      <c r="R50" s="332"/>
      <c r="S50" s="332"/>
      <c r="T50" s="332"/>
      <c r="U50" s="332"/>
      <c r="V50" s="332"/>
      <c r="W50" s="332"/>
      <c r="X50" s="332"/>
      <c r="Y50" s="332"/>
      <c r="Z50" s="332"/>
    </row>
    <row r="51" spans="1:26" ht="13.5" hidden="1" customHeight="1" x14ac:dyDescent="0.25">
      <c r="A51" s="332"/>
      <c r="B51" s="400"/>
      <c r="C51" s="401"/>
      <c r="D51" s="400"/>
      <c r="E51" s="332"/>
      <c r="F51" s="332"/>
      <c r="G51" s="332"/>
      <c r="H51" s="332"/>
      <c r="I51" s="332"/>
      <c r="J51" s="332"/>
      <c r="K51" s="332"/>
      <c r="L51" s="332"/>
      <c r="M51" s="332"/>
      <c r="N51" s="332"/>
      <c r="O51" s="332"/>
      <c r="P51" s="332"/>
      <c r="Q51" s="332"/>
      <c r="R51" s="332"/>
      <c r="S51" s="332"/>
      <c r="T51" s="332"/>
      <c r="U51" s="332"/>
      <c r="V51" s="332"/>
      <c r="W51" s="332"/>
      <c r="X51" s="332"/>
      <c r="Y51" s="332"/>
      <c r="Z51" s="332"/>
    </row>
    <row r="52" spans="1:26" ht="13.5" hidden="1" customHeight="1" x14ac:dyDescent="0.25">
      <c r="A52" s="332"/>
      <c r="B52" s="400"/>
      <c r="C52" s="401"/>
      <c r="D52" s="400"/>
      <c r="E52" s="332"/>
      <c r="F52" s="332"/>
      <c r="G52" s="332"/>
      <c r="H52" s="332"/>
      <c r="I52" s="332"/>
      <c r="J52" s="332"/>
      <c r="K52" s="332"/>
      <c r="L52" s="332"/>
      <c r="M52" s="332"/>
      <c r="N52" s="332"/>
      <c r="O52" s="332"/>
      <c r="P52" s="332"/>
      <c r="Q52" s="332"/>
      <c r="R52" s="332"/>
      <c r="S52" s="332"/>
      <c r="T52" s="332"/>
      <c r="U52" s="332"/>
      <c r="V52" s="332"/>
      <c r="W52" s="332"/>
      <c r="X52" s="332"/>
      <c r="Y52" s="332"/>
      <c r="Z52" s="332"/>
    </row>
    <row r="53" spans="1:26" ht="13.5" hidden="1" customHeight="1" x14ac:dyDescent="0.25">
      <c r="A53" s="332"/>
      <c r="B53" s="400"/>
      <c r="C53" s="406"/>
      <c r="D53" s="400"/>
      <c r="E53" s="332"/>
      <c r="F53" s="332"/>
      <c r="G53" s="332"/>
      <c r="H53" s="332"/>
      <c r="I53" s="332"/>
      <c r="J53" s="332"/>
      <c r="K53" s="332"/>
      <c r="L53" s="400"/>
      <c r="M53" s="400"/>
      <c r="N53" s="400"/>
      <c r="O53" s="400"/>
      <c r="P53" s="400"/>
      <c r="Q53" s="400"/>
      <c r="R53" s="400"/>
      <c r="S53" s="400"/>
      <c r="T53" s="400"/>
      <c r="U53" s="400"/>
      <c r="V53" s="400"/>
      <c r="W53" s="400"/>
      <c r="X53" s="400"/>
      <c r="Y53" s="400"/>
      <c r="Z53" s="400"/>
    </row>
    <row r="54" spans="1:26" ht="13.5" hidden="1" customHeight="1" x14ac:dyDescent="0.25">
      <c r="A54" s="332"/>
      <c r="B54" s="400"/>
      <c r="C54" s="401"/>
      <c r="D54" s="400"/>
      <c r="E54" s="332"/>
      <c r="F54" s="332"/>
      <c r="G54" s="332"/>
      <c r="H54" s="332"/>
      <c r="I54" s="332"/>
      <c r="J54" s="332"/>
      <c r="K54" s="332"/>
      <c r="L54" s="332"/>
      <c r="M54" s="332"/>
      <c r="N54" s="332"/>
      <c r="O54" s="332"/>
      <c r="P54" s="332"/>
      <c r="Q54" s="332"/>
      <c r="R54" s="332"/>
      <c r="S54" s="332"/>
      <c r="T54" s="332"/>
      <c r="U54" s="332"/>
      <c r="V54" s="332"/>
      <c r="W54" s="332"/>
      <c r="X54" s="332"/>
      <c r="Y54" s="332"/>
      <c r="Z54" s="332"/>
    </row>
    <row r="55" spans="1:26" ht="13.5" hidden="1" customHeight="1" x14ac:dyDescent="0.25">
      <c r="A55" s="332"/>
      <c r="B55" s="400"/>
      <c r="C55" s="401"/>
      <c r="D55" s="400"/>
      <c r="E55" s="332"/>
      <c r="F55" s="332"/>
      <c r="G55" s="332"/>
      <c r="H55" s="332"/>
      <c r="I55" s="332"/>
      <c r="J55" s="332"/>
      <c r="K55" s="332"/>
      <c r="L55" s="332"/>
      <c r="M55" s="332"/>
      <c r="N55" s="332"/>
      <c r="O55" s="332"/>
      <c r="P55" s="332"/>
      <c r="Q55" s="332"/>
      <c r="R55" s="332"/>
      <c r="S55" s="332"/>
      <c r="T55" s="332"/>
      <c r="U55" s="332"/>
      <c r="V55" s="332"/>
      <c r="W55" s="332"/>
      <c r="X55" s="332"/>
      <c r="Y55" s="332"/>
      <c r="Z55" s="332"/>
    </row>
    <row r="56" spans="1:26" ht="13.5" hidden="1" customHeight="1" x14ac:dyDescent="0.25">
      <c r="A56" s="332"/>
      <c r="B56" s="400"/>
      <c r="C56" s="401"/>
      <c r="D56" s="400"/>
      <c r="E56" s="332"/>
      <c r="F56" s="332"/>
      <c r="G56" s="332"/>
      <c r="H56" s="332"/>
      <c r="I56" s="332"/>
      <c r="J56" s="332"/>
      <c r="K56" s="332"/>
      <c r="L56" s="332"/>
      <c r="M56" s="332"/>
      <c r="N56" s="332"/>
      <c r="O56" s="332"/>
      <c r="P56" s="332"/>
      <c r="Q56" s="332"/>
      <c r="R56" s="332"/>
      <c r="S56" s="332"/>
      <c r="T56" s="332"/>
      <c r="U56" s="332"/>
      <c r="V56" s="332"/>
      <c r="W56" s="332"/>
      <c r="X56" s="332"/>
      <c r="Y56" s="332"/>
      <c r="Z56" s="332"/>
    </row>
    <row r="57" spans="1:26" ht="13.5" hidden="1" customHeight="1" x14ac:dyDescent="0.25">
      <c r="A57" s="332"/>
      <c r="B57" s="400"/>
      <c r="C57" s="401"/>
      <c r="D57" s="400"/>
      <c r="E57" s="332"/>
      <c r="F57" s="332"/>
      <c r="G57" s="332"/>
      <c r="H57" s="332"/>
      <c r="I57" s="332"/>
      <c r="J57" s="332"/>
      <c r="K57" s="332"/>
      <c r="L57" s="332"/>
      <c r="M57" s="332"/>
      <c r="N57" s="332"/>
      <c r="O57" s="332"/>
      <c r="P57" s="332"/>
      <c r="Q57" s="332"/>
      <c r="R57" s="332"/>
      <c r="S57" s="332"/>
      <c r="T57" s="332"/>
      <c r="U57" s="332"/>
      <c r="V57" s="332"/>
      <c r="W57" s="332"/>
      <c r="X57" s="332"/>
      <c r="Y57" s="332"/>
      <c r="Z57" s="332"/>
    </row>
    <row r="58" spans="1:26" ht="13.5" hidden="1" customHeight="1" x14ac:dyDescent="0.25">
      <c r="A58" s="332"/>
      <c r="B58" s="400"/>
      <c r="C58" s="401"/>
      <c r="D58" s="400"/>
      <c r="E58" s="332"/>
      <c r="F58" s="332"/>
      <c r="G58" s="332"/>
      <c r="H58" s="332"/>
      <c r="I58" s="332"/>
      <c r="J58" s="332"/>
      <c r="K58" s="332"/>
      <c r="L58" s="332"/>
      <c r="M58" s="332"/>
      <c r="N58" s="332"/>
      <c r="O58" s="332"/>
      <c r="P58" s="332"/>
      <c r="Q58" s="332"/>
      <c r="R58" s="332"/>
      <c r="S58" s="332"/>
      <c r="T58" s="332"/>
      <c r="U58" s="332"/>
      <c r="V58" s="332"/>
      <c r="W58" s="332"/>
      <c r="X58" s="332"/>
      <c r="Y58" s="332"/>
      <c r="Z58" s="332"/>
    </row>
    <row r="59" spans="1:26" ht="13.5" hidden="1" customHeight="1" x14ac:dyDescent="0.25">
      <c r="A59" s="332"/>
      <c r="B59" s="400"/>
      <c r="C59" s="401"/>
      <c r="D59" s="400"/>
      <c r="E59" s="332"/>
      <c r="F59" s="332"/>
      <c r="G59" s="332"/>
      <c r="H59" s="332"/>
      <c r="I59" s="332"/>
      <c r="J59" s="332"/>
      <c r="K59" s="332"/>
      <c r="L59" s="332"/>
      <c r="M59" s="332"/>
      <c r="N59" s="332"/>
      <c r="O59" s="332"/>
      <c r="P59" s="332"/>
      <c r="Q59" s="332"/>
      <c r="R59" s="332"/>
      <c r="S59" s="332"/>
      <c r="T59" s="332"/>
      <c r="U59" s="332"/>
      <c r="V59" s="332"/>
      <c r="W59" s="332"/>
      <c r="X59" s="332"/>
      <c r="Y59" s="332"/>
      <c r="Z59" s="332"/>
    </row>
    <row r="60" spans="1:26" ht="13.5" hidden="1" customHeight="1" x14ac:dyDescent="0.25">
      <c r="A60" s="332"/>
      <c r="B60" s="400"/>
      <c r="C60" s="401"/>
      <c r="D60" s="400"/>
      <c r="E60" s="332"/>
      <c r="F60" s="332"/>
      <c r="G60" s="332"/>
      <c r="H60" s="332"/>
      <c r="I60" s="332"/>
      <c r="J60" s="332"/>
      <c r="K60" s="332"/>
      <c r="L60" s="332"/>
      <c r="M60" s="332"/>
      <c r="N60" s="332"/>
      <c r="O60" s="332"/>
      <c r="P60" s="332"/>
      <c r="Q60" s="332"/>
      <c r="R60" s="332"/>
      <c r="S60" s="332"/>
      <c r="T60" s="332"/>
      <c r="U60" s="332"/>
      <c r="V60" s="332"/>
      <c r="W60" s="332"/>
      <c r="X60" s="332"/>
      <c r="Y60" s="332"/>
      <c r="Z60" s="332"/>
    </row>
    <row r="61" spans="1:26" ht="13.5" hidden="1" customHeight="1" x14ac:dyDescent="0.25">
      <c r="A61" s="332"/>
      <c r="B61" s="400"/>
      <c r="C61" s="401"/>
      <c r="D61" s="400"/>
      <c r="E61" s="332"/>
      <c r="F61" s="332"/>
      <c r="G61" s="332"/>
      <c r="H61" s="332"/>
      <c r="I61" s="332"/>
      <c r="J61" s="332"/>
      <c r="K61" s="332"/>
      <c r="L61" s="332"/>
      <c r="M61" s="332"/>
      <c r="N61" s="332"/>
      <c r="O61" s="332"/>
      <c r="P61" s="332"/>
      <c r="Q61" s="332"/>
      <c r="R61" s="332"/>
      <c r="S61" s="332"/>
      <c r="T61" s="332"/>
      <c r="U61" s="332"/>
      <c r="V61" s="332"/>
      <c r="W61" s="332"/>
      <c r="X61" s="332"/>
      <c r="Y61" s="332"/>
      <c r="Z61" s="332"/>
    </row>
    <row r="62" spans="1:26" ht="13.5" hidden="1" customHeight="1" x14ac:dyDescent="0.25">
      <c r="A62" s="332"/>
      <c r="B62" s="400"/>
      <c r="C62" s="401"/>
      <c r="D62" s="400"/>
      <c r="E62" s="332"/>
      <c r="F62" s="332"/>
      <c r="G62" s="332"/>
      <c r="H62" s="332"/>
      <c r="I62" s="332"/>
      <c r="J62" s="332"/>
      <c r="K62" s="332"/>
      <c r="L62" s="332"/>
      <c r="M62" s="332"/>
      <c r="N62" s="332"/>
      <c r="O62" s="332"/>
      <c r="P62" s="332"/>
      <c r="Q62" s="332"/>
      <c r="R62" s="332"/>
      <c r="S62" s="332"/>
      <c r="T62" s="332"/>
      <c r="U62" s="332"/>
      <c r="V62" s="332"/>
      <c r="W62" s="332"/>
      <c r="X62" s="332"/>
      <c r="Y62" s="332"/>
      <c r="Z62" s="332"/>
    </row>
    <row r="63" spans="1:26" ht="13.5" hidden="1" customHeight="1" x14ac:dyDescent="0.25">
      <c r="A63" s="332"/>
      <c r="B63" s="400"/>
      <c r="C63" s="401"/>
      <c r="D63" s="400"/>
      <c r="E63" s="332"/>
      <c r="F63" s="332"/>
      <c r="G63" s="332"/>
      <c r="H63" s="332"/>
      <c r="I63" s="332"/>
      <c r="J63" s="332"/>
      <c r="K63" s="332"/>
      <c r="L63" s="332"/>
      <c r="M63" s="332"/>
      <c r="N63" s="332"/>
      <c r="O63" s="332"/>
      <c r="P63" s="332"/>
      <c r="Q63" s="332"/>
      <c r="R63" s="332"/>
      <c r="S63" s="332"/>
      <c r="T63" s="332"/>
      <c r="U63" s="332"/>
      <c r="V63" s="332"/>
      <c r="W63" s="332"/>
      <c r="X63" s="332"/>
      <c r="Y63" s="332"/>
      <c r="Z63" s="332"/>
    </row>
    <row r="64" spans="1:26" ht="13.5" hidden="1" customHeight="1" x14ac:dyDescent="0.25">
      <c r="A64" s="332"/>
      <c r="B64" s="400"/>
      <c r="C64" s="401"/>
      <c r="D64" s="400"/>
      <c r="E64" s="332"/>
      <c r="F64" s="332"/>
      <c r="G64" s="332"/>
      <c r="H64" s="332"/>
      <c r="I64" s="332"/>
      <c r="J64" s="332"/>
      <c r="K64" s="332"/>
      <c r="L64" s="332"/>
      <c r="M64" s="332"/>
      <c r="N64" s="332"/>
      <c r="O64" s="332"/>
      <c r="P64" s="332"/>
      <c r="Q64" s="332"/>
      <c r="R64" s="332"/>
      <c r="S64" s="332"/>
      <c r="T64" s="332"/>
      <c r="U64" s="332"/>
      <c r="V64" s="332"/>
      <c r="W64" s="332"/>
      <c r="X64" s="332"/>
      <c r="Y64" s="332"/>
      <c r="Z64" s="332"/>
    </row>
    <row r="65" spans="1:26" ht="13.5" hidden="1" customHeight="1" x14ac:dyDescent="0.25">
      <c r="A65" s="332"/>
      <c r="B65" s="400"/>
      <c r="C65" s="401"/>
      <c r="D65" s="400"/>
      <c r="E65" s="332"/>
      <c r="F65" s="332"/>
      <c r="G65" s="332"/>
      <c r="H65" s="332"/>
      <c r="I65" s="332"/>
      <c r="J65" s="332"/>
      <c r="K65" s="332"/>
      <c r="L65" s="332"/>
      <c r="M65" s="332"/>
      <c r="N65" s="332"/>
      <c r="O65" s="332"/>
      <c r="P65" s="332"/>
      <c r="Q65" s="332"/>
      <c r="R65" s="332"/>
      <c r="S65" s="332"/>
      <c r="T65" s="332"/>
      <c r="U65" s="332"/>
      <c r="V65" s="332"/>
      <c r="W65" s="332"/>
      <c r="X65" s="332"/>
      <c r="Y65" s="332"/>
      <c r="Z65" s="332"/>
    </row>
    <row r="66" spans="1:26" ht="13.5" hidden="1" customHeight="1" x14ac:dyDescent="0.25">
      <c r="A66" s="332"/>
      <c r="B66" s="400"/>
      <c r="C66" s="401"/>
      <c r="D66" s="400"/>
      <c r="E66" s="332"/>
      <c r="F66" s="332"/>
      <c r="G66" s="332"/>
      <c r="H66" s="332"/>
      <c r="I66" s="332"/>
      <c r="J66" s="332"/>
      <c r="K66" s="332"/>
      <c r="L66" s="332"/>
      <c r="M66" s="332"/>
      <c r="N66" s="332"/>
      <c r="O66" s="332"/>
      <c r="P66" s="332"/>
      <c r="Q66" s="332"/>
      <c r="R66" s="332"/>
      <c r="S66" s="332"/>
      <c r="T66" s="332"/>
      <c r="U66" s="332"/>
      <c r="V66" s="332"/>
      <c r="W66" s="332"/>
      <c r="X66" s="332"/>
      <c r="Y66" s="332"/>
      <c r="Z66" s="332"/>
    </row>
    <row r="67" spans="1:26" ht="13.5" hidden="1" customHeight="1" x14ac:dyDescent="0.25">
      <c r="A67" s="332"/>
      <c r="B67" s="400"/>
      <c r="C67" s="401"/>
      <c r="D67" s="400"/>
      <c r="E67" s="332"/>
      <c r="F67" s="332"/>
      <c r="G67" s="332"/>
      <c r="H67" s="332"/>
      <c r="I67" s="332"/>
      <c r="J67" s="332"/>
      <c r="K67" s="332"/>
      <c r="L67" s="332"/>
      <c r="M67" s="332"/>
      <c r="N67" s="332"/>
      <c r="O67" s="332"/>
      <c r="P67" s="332"/>
      <c r="Q67" s="332"/>
      <c r="R67" s="332"/>
      <c r="S67" s="332"/>
      <c r="T67" s="332"/>
      <c r="U67" s="332"/>
      <c r="V67" s="332"/>
      <c r="W67" s="332"/>
      <c r="X67" s="332"/>
      <c r="Y67" s="332"/>
      <c r="Z67" s="332"/>
    </row>
    <row r="68" spans="1:26" ht="13.5" hidden="1" customHeight="1" x14ac:dyDescent="0.25">
      <c r="A68" s="332"/>
      <c r="B68" s="400"/>
      <c r="C68" s="401"/>
      <c r="D68" s="400"/>
      <c r="E68" s="332"/>
      <c r="F68" s="332"/>
      <c r="G68" s="332"/>
      <c r="H68" s="332"/>
      <c r="I68" s="332"/>
      <c r="J68" s="332"/>
      <c r="K68" s="332"/>
      <c r="L68" s="332"/>
      <c r="M68" s="332"/>
      <c r="N68" s="332"/>
      <c r="O68" s="332"/>
      <c r="P68" s="332"/>
      <c r="Q68" s="332"/>
      <c r="R68" s="332"/>
      <c r="S68" s="332"/>
      <c r="T68" s="332"/>
      <c r="U68" s="332"/>
      <c r="V68" s="332"/>
      <c r="W68" s="332"/>
      <c r="X68" s="332"/>
      <c r="Y68" s="332"/>
      <c r="Z68" s="332"/>
    </row>
    <row r="69" spans="1:26" ht="13.5" hidden="1" customHeight="1" x14ac:dyDescent="0.25">
      <c r="A69" s="332"/>
      <c r="B69" s="400"/>
      <c r="C69" s="401"/>
      <c r="D69" s="400"/>
      <c r="E69" s="332"/>
      <c r="F69" s="332"/>
      <c r="G69" s="332"/>
      <c r="H69" s="332"/>
      <c r="I69" s="332"/>
      <c r="J69" s="332"/>
      <c r="K69" s="332"/>
      <c r="L69" s="332"/>
      <c r="M69" s="332"/>
      <c r="N69" s="332"/>
      <c r="O69" s="332"/>
      <c r="P69" s="332"/>
      <c r="Q69" s="332"/>
      <c r="R69" s="332"/>
      <c r="S69" s="332"/>
      <c r="T69" s="332"/>
      <c r="U69" s="332"/>
      <c r="V69" s="332"/>
      <c r="W69" s="332"/>
      <c r="X69" s="332"/>
      <c r="Y69" s="332"/>
      <c r="Z69" s="332"/>
    </row>
    <row r="70" spans="1:26" ht="13.5" hidden="1" customHeight="1" x14ac:dyDescent="0.25">
      <c r="A70" s="332"/>
      <c r="B70" s="400"/>
      <c r="C70" s="401"/>
      <c r="D70" s="400"/>
      <c r="E70" s="332"/>
      <c r="F70" s="332"/>
      <c r="G70" s="332"/>
      <c r="H70" s="332"/>
      <c r="I70" s="332"/>
      <c r="J70" s="332"/>
      <c r="K70" s="332"/>
      <c r="L70" s="332"/>
      <c r="M70" s="332"/>
      <c r="N70" s="332"/>
      <c r="O70" s="332"/>
      <c r="P70" s="332"/>
      <c r="Q70" s="332"/>
      <c r="R70" s="332"/>
      <c r="S70" s="332"/>
      <c r="T70" s="332"/>
      <c r="U70" s="332"/>
      <c r="V70" s="332"/>
      <c r="W70" s="332"/>
      <c r="X70" s="332"/>
      <c r="Y70" s="332"/>
      <c r="Z70" s="332"/>
    </row>
    <row r="71" spans="1:26" ht="13.5" hidden="1" customHeight="1" x14ac:dyDescent="0.25">
      <c r="A71" s="332"/>
      <c r="B71" s="400"/>
      <c r="C71" s="401"/>
      <c r="D71" s="400"/>
      <c r="E71" s="332"/>
      <c r="F71" s="332"/>
      <c r="G71" s="332"/>
      <c r="H71" s="332"/>
      <c r="I71" s="332"/>
      <c r="J71" s="332"/>
      <c r="K71" s="332"/>
      <c r="L71" s="332"/>
      <c r="M71" s="332"/>
      <c r="N71" s="332"/>
      <c r="O71" s="332"/>
      <c r="P71" s="332"/>
      <c r="Q71" s="332"/>
      <c r="R71" s="332"/>
      <c r="S71" s="332"/>
      <c r="T71" s="332"/>
      <c r="U71" s="332"/>
      <c r="V71" s="332"/>
      <c r="W71" s="332"/>
      <c r="X71" s="332"/>
      <c r="Y71" s="332"/>
      <c r="Z71" s="332"/>
    </row>
    <row r="72" spans="1:26" ht="13.5" hidden="1" customHeight="1" x14ac:dyDescent="0.25">
      <c r="A72" s="332"/>
      <c r="B72" s="400"/>
      <c r="C72" s="401"/>
      <c r="D72" s="400"/>
      <c r="E72" s="332"/>
      <c r="F72" s="332"/>
      <c r="G72" s="332"/>
      <c r="H72" s="332"/>
      <c r="I72" s="332"/>
      <c r="J72" s="332"/>
      <c r="K72" s="332"/>
      <c r="L72" s="332"/>
      <c r="M72" s="332"/>
      <c r="N72" s="332"/>
      <c r="O72" s="332"/>
      <c r="P72" s="332"/>
      <c r="Q72" s="332"/>
      <c r="R72" s="332"/>
      <c r="S72" s="332"/>
      <c r="T72" s="332"/>
      <c r="U72" s="332"/>
      <c r="V72" s="332"/>
      <c r="W72" s="332"/>
      <c r="X72" s="332"/>
      <c r="Y72" s="332"/>
      <c r="Z72" s="332"/>
    </row>
    <row r="73" spans="1:26" ht="13.5" hidden="1" customHeight="1" x14ac:dyDescent="0.25">
      <c r="A73" s="332"/>
      <c r="B73" s="400"/>
      <c r="C73" s="401"/>
      <c r="D73" s="400"/>
      <c r="E73" s="332"/>
      <c r="F73" s="332"/>
      <c r="G73" s="332"/>
      <c r="H73" s="332"/>
      <c r="I73" s="332"/>
      <c r="J73" s="332"/>
      <c r="K73" s="332"/>
      <c r="L73" s="332"/>
      <c r="M73" s="332"/>
      <c r="N73" s="332"/>
      <c r="O73" s="332"/>
      <c r="P73" s="332"/>
      <c r="Q73" s="332"/>
      <c r="R73" s="332"/>
      <c r="S73" s="332"/>
      <c r="T73" s="332"/>
      <c r="U73" s="332"/>
      <c r="V73" s="332"/>
      <c r="W73" s="332"/>
      <c r="X73" s="332"/>
      <c r="Y73" s="332"/>
      <c r="Z73" s="332"/>
    </row>
    <row r="74" spans="1:26" ht="13.5" hidden="1" customHeight="1" x14ac:dyDescent="0.25">
      <c r="A74" s="332"/>
      <c r="B74" s="400"/>
      <c r="C74" s="401"/>
      <c r="D74" s="400"/>
      <c r="E74" s="332"/>
      <c r="F74" s="332"/>
      <c r="G74" s="332"/>
      <c r="H74" s="332"/>
      <c r="I74" s="332"/>
      <c r="J74" s="332"/>
      <c r="K74" s="332"/>
      <c r="L74" s="332"/>
      <c r="M74" s="332"/>
      <c r="N74" s="332"/>
      <c r="O74" s="332"/>
      <c r="P74" s="332"/>
      <c r="Q74" s="332"/>
      <c r="R74" s="332"/>
      <c r="S74" s="332"/>
      <c r="T74" s="332"/>
      <c r="U74" s="332"/>
      <c r="V74" s="332"/>
      <c r="W74" s="332"/>
      <c r="X74" s="332"/>
      <c r="Y74" s="332"/>
      <c r="Z74" s="332"/>
    </row>
    <row r="75" spans="1:26" ht="13.5" hidden="1" customHeight="1" x14ac:dyDescent="0.25">
      <c r="A75" s="332"/>
      <c r="B75" s="400"/>
      <c r="C75" s="401"/>
      <c r="D75" s="400"/>
      <c r="E75" s="332"/>
      <c r="F75" s="332"/>
      <c r="G75" s="332"/>
      <c r="H75" s="332"/>
      <c r="I75" s="332"/>
      <c r="J75" s="332"/>
      <c r="K75" s="332"/>
      <c r="L75" s="332"/>
      <c r="M75" s="332"/>
      <c r="N75" s="332"/>
      <c r="O75" s="332"/>
      <c r="P75" s="332"/>
      <c r="Q75" s="332"/>
      <c r="R75" s="332"/>
      <c r="S75" s="332"/>
      <c r="T75" s="332"/>
      <c r="U75" s="332"/>
      <c r="V75" s="332"/>
      <c r="W75" s="332"/>
      <c r="X75" s="332"/>
      <c r="Y75" s="332"/>
      <c r="Z75" s="332"/>
    </row>
    <row r="76" spans="1:26" ht="13.5" hidden="1" customHeight="1" x14ac:dyDescent="0.25">
      <c r="A76" s="332"/>
      <c r="B76" s="400"/>
      <c r="C76" s="401"/>
      <c r="D76" s="400"/>
      <c r="E76" s="332"/>
      <c r="F76" s="332"/>
      <c r="G76" s="332"/>
      <c r="H76" s="332"/>
      <c r="I76" s="332"/>
      <c r="J76" s="332"/>
      <c r="K76" s="332"/>
      <c r="L76" s="332"/>
      <c r="M76" s="332"/>
      <c r="N76" s="332"/>
      <c r="O76" s="332"/>
      <c r="P76" s="332"/>
      <c r="Q76" s="332"/>
      <c r="R76" s="332"/>
      <c r="S76" s="332"/>
      <c r="T76" s="332"/>
      <c r="U76" s="332"/>
      <c r="V76" s="332"/>
      <c r="W76" s="332"/>
      <c r="X76" s="332"/>
      <c r="Y76" s="332"/>
      <c r="Z76" s="332"/>
    </row>
    <row r="77" spans="1:26" ht="13.5" hidden="1" customHeight="1" x14ac:dyDescent="0.25">
      <c r="A77" s="332"/>
      <c r="B77" s="400"/>
      <c r="C77" s="401"/>
      <c r="D77" s="400"/>
      <c r="E77" s="332"/>
      <c r="F77" s="332"/>
      <c r="G77" s="332"/>
      <c r="H77" s="332"/>
      <c r="I77" s="332"/>
      <c r="J77" s="332"/>
      <c r="K77" s="332"/>
      <c r="L77" s="332"/>
      <c r="M77" s="332"/>
      <c r="N77" s="332"/>
      <c r="O77" s="332"/>
      <c r="P77" s="332"/>
      <c r="Q77" s="332"/>
      <c r="R77" s="332"/>
      <c r="S77" s="332"/>
      <c r="T77" s="332"/>
      <c r="U77" s="332"/>
      <c r="V77" s="332"/>
      <c r="W77" s="332"/>
      <c r="X77" s="332"/>
      <c r="Y77" s="332"/>
      <c r="Z77" s="332"/>
    </row>
    <row r="78" spans="1:26" ht="13.5" hidden="1" customHeight="1" x14ac:dyDescent="0.25">
      <c r="A78" s="332"/>
      <c r="B78" s="400"/>
      <c r="C78" s="401"/>
      <c r="D78" s="400"/>
      <c r="E78" s="332"/>
      <c r="F78" s="332"/>
      <c r="G78" s="332"/>
      <c r="H78" s="332"/>
      <c r="I78" s="332"/>
      <c r="J78" s="332"/>
      <c r="K78" s="332"/>
      <c r="L78" s="332"/>
      <c r="M78" s="332"/>
      <c r="N78" s="332"/>
      <c r="O78" s="332"/>
      <c r="P78" s="332"/>
      <c r="Q78" s="332"/>
      <c r="R78" s="332"/>
      <c r="S78" s="332"/>
      <c r="T78" s="332"/>
      <c r="U78" s="332"/>
      <c r="V78" s="332"/>
      <c r="W78" s="332"/>
      <c r="X78" s="332"/>
      <c r="Y78" s="332"/>
      <c r="Z78" s="332"/>
    </row>
    <row r="79" spans="1:26" ht="13.5" hidden="1" customHeight="1" x14ac:dyDescent="0.25">
      <c r="A79" s="332"/>
      <c r="B79" s="400"/>
      <c r="C79" s="401"/>
      <c r="D79" s="400"/>
      <c r="E79" s="332"/>
      <c r="F79" s="332"/>
      <c r="G79" s="332"/>
      <c r="H79" s="332"/>
      <c r="I79" s="332"/>
      <c r="J79" s="332"/>
      <c r="K79" s="332"/>
      <c r="L79" s="332"/>
      <c r="M79" s="332"/>
      <c r="N79" s="332"/>
      <c r="O79" s="332"/>
      <c r="P79" s="332"/>
      <c r="Q79" s="332"/>
      <c r="R79" s="332"/>
      <c r="S79" s="332"/>
      <c r="T79" s="332"/>
      <c r="U79" s="332"/>
      <c r="V79" s="332"/>
      <c r="W79" s="332"/>
      <c r="X79" s="332"/>
      <c r="Y79" s="332"/>
      <c r="Z79" s="332"/>
    </row>
    <row r="80" spans="1:26" ht="13.5" hidden="1" customHeight="1" x14ac:dyDescent="0.25">
      <c r="A80" s="332"/>
      <c r="B80" s="400"/>
      <c r="C80" s="401"/>
      <c r="D80" s="400"/>
      <c r="E80" s="332"/>
      <c r="F80" s="332"/>
      <c r="G80" s="332"/>
      <c r="H80" s="332"/>
      <c r="I80" s="332"/>
      <c r="J80" s="332"/>
      <c r="K80" s="332"/>
      <c r="L80" s="332"/>
      <c r="M80" s="332"/>
      <c r="N80" s="332"/>
      <c r="O80" s="332"/>
      <c r="P80" s="332"/>
      <c r="Q80" s="332"/>
      <c r="R80" s="332"/>
      <c r="S80" s="332"/>
      <c r="T80" s="332"/>
      <c r="U80" s="332"/>
      <c r="V80" s="332"/>
      <c r="W80" s="332"/>
      <c r="X80" s="332"/>
      <c r="Y80" s="332"/>
      <c r="Z80" s="332"/>
    </row>
    <row r="81" spans="1:26" ht="13.5" hidden="1" customHeight="1" x14ac:dyDescent="0.25">
      <c r="A81" s="332"/>
      <c r="B81" s="400"/>
      <c r="C81" s="401"/>
      <c r="D81" s="400"/>
      <c r="E81" s="332"/>
      <c r="F81" s="332"/>
      <c r="G81" s="332"/>
      <c r="H81" s="332"/>
      <c r="I81" s="332"/>
      <c r="J81" s="332"/>
      <c r="K81" s="332"/>
      <c r="L81" s="332"/>
      <c r="M81" s="332"/>
      <c r="N81" s="332"/>
      <c r="O81" s="332"/>
      <c r="P81" s="332"/>
      <c r="Q81" s="332"/>
      <c r="R81" s="332"/>
      <c r="S81" s="332"/>
      <c r="T81" s="332"/>
      <c r="U81" s="332"/>
      <c r="V81" s="332"/>
      <c r="W81" s="332"/>
      <c r="X81" s="332"/>
      <c r="Y81" s="332"/>
      <c r="Z81" s="332"/>
    </row>
    <row r="82" spans="1:26" ht="13.5" hidden="1" customHeight="1" x14ac:dyDescent="0.25">
      <c r="A82" s="332"/>
      <c r="B82" s="400"/>
      <c r="C82" s="401"/>
      <c r="D82" s="400"/>
      <c r="E82" s="332"/>
      <c r="F82" s="332"/>
      <c r="G82" s="332"/>
      <c r="H82" s="332"/>
      <c r="I82" s="332"/>
      <c r="J82" s="332"/>
      <c r="K82" s="332"/>
      <c r="L82" s="332"/>
      <c r="M82" s="332"/>
      <c r="N82" s="332"/>
      <c r="O82" s="332"/>
      <c r="P82" s="332"/>
      <c r="Q82" s="332"/>
      <c r="R82" s="332"/>
      <c r="S82" s="332"/>
      <c r="T82" s="332"/>
      <c r="U82" s="332"/>
      <c r="V82" s="332"/>
      <c r="W82" s="332"/>
      <c r="X82" s="332"/>
      <c r="Y82" s="332"/>
      <c r="Z82" s="332"/>
    </row>
    <row r="83" spans="1:26" ht="13.5" hidden="1" customHeight="1" x14ac:dyDescent="0.25">
      <c r="A83" s="332"/>
      <c r="B83" s="400"/>
      <c r="C83" s="401"/>
      <c r="D83" s="400"/>
      <c r="E83" s="332"/>
      <c r="F83" s="332"/>
      <c r="G83" s="332"/>
      <c r="H83" s="332"/>
      <c r="I83" s="332"/>
      <c r="J83" s="332"/>
      <c r="K83" s="332"/>
      <c r="L83" s="332"/>
      <c r="M83" s="332"/>
      <c r="N83" s="332"/>
      <c r="O83" s="332"/>
      <c r="P83" s="332"/>
      <c r="Q83" s="332"/>
      <c r="R83" s="332"/>
      <c r="S83" s="332"/>
      <c r="T83" s="332"/>
      <c r="U83" s="332"/>
      <c r="V83" s="332"/>
      <c r="W83" s="332"/>
      <c r="X83" s="332"/>
      <c r="Y83" s="332"/>
      <c r="Z83" s="332"/>
    </row>
    <row r="84" spans="1:26" ht="13.5" hidden="1" customHeight="1" x14ac:dyDescent="0.25">
      <c r="A84" s="332"/>
      <c r="B84" s="400"/>
      <c r="C84" s="401"/>
      <c r="D84" s="400"/>
      <c r="E84" s="332"/>
      <c r="F84" s="332"/>
      <c r="G84" s="332"/>
      <c r="H84" s="332"/>
      <c r="I84" s="332"/>
      <c r="J84" s="332"/>
      <c r="K84" s="332"/>
      <c r="L84" s="332"/>
      <c r="M84" s="332"/>
      <c r="N84" s="332"/>
      <c r="O84" s="332"/>
      <c r="P84" s="332"/>
      <c r="Q84" s="332"/>
      <c r="R84" s="332"/>
      <c r="S84" s="332"/>
      <c r="T84" s="332"/>
      <c r="U84" s="332"/>
      <c r="V84" s="332"/>
      <c r="W84" s="332"/>
      <c r="X84" s="332"/>
      <c r="Y84" s="332"/>
      <c r="Z84" s="332"/>
    </row>
    <row r="85" spans="1:26" ht="13.5" hidden="1" customHeight="1" x14ac:dyDescent="0.25">
      <c r="A85" s="332"/>
      <c r="B85" s="400"/>
      <c r="C85" s="401"/>
      <c r="D85" s="400"/>
      <c r="E85" s="332"/>
      <c r="F85" s="332"/>
      <c r="G85" s="332"/>
      <c r="H85" s="332"/>
      <c r="I85" s="332"/>
      <c r="J85" s="332"/>
      <c r="K85" s="332"/>
      <c r="L85" s="332"/>
      <c r="M85" s="332"/>
      <c r="N85" s="332"/>
      <c r="O85" s="332"/>
      <c r="P85" s="332"/>
      <c r="Q85" s="332"/>
      <c r="R85" s="332"/>
      <c r="S85" s="332"/>
      <c r="T85" s="332"/>
      <c r="U85" s="332"/>
      <c r="V85" s="332"/>
      <c r="W85" s="332"/>
      <c r="X85" s="332"/>
      <c r="Y85" s="332"/>
      <c r="Z85" s="332"/>
    </row>
    <row r="86" spans="1:26" ht="13.5" hidden="1" customHeight="1" x14ac:dyDescent="0.25">
      <c r="A86" s="332"/>
      <c r="B86" s="400"/>
      <c r="C86" s="401"/>
      <c r="D86" s="400"/>
      <c r="E86" s="332"/>
      <c r="F86" s="332"/>
      <c r="G86" s="332"/>
      <c r="H86" s="332"/>
      <c r="I86" s="332"/>
      <c r="J86" s="332"/>
      <c r="K86" s="332"/>
      <c r="L86" s="332"/>
      <c r="M86" s="332"/>
      <c r="N86" s="332"/>
      <c r="O86" s="332"/>
      <c r="P86" s="332"/>
      <c r="Q86" s="332"/>
      <c r="R86" s="332"/>
      <c r="S86" s="332"/>
      <c r="T86" s="332"/>
      <c r="U86" s="332"/>
      <c r="V86" s="332"/>
      <c r="W86" s="332"/>
      <c r="X86" s="332"/>
      <c r="Y86" s="332"/>
      <c r="Z86" s="332"/>
    </row>
    <row r="87" spans="1:26" ht="13.5" hidden="1" customHeight="1" x14ac:dyDescent="0.25">
      <c r="A87" s="332"/>
      <c r="B87" s="400"/>
      <c r="C87" s="401"/>
      <c r="D87" s="400"/>
      <c r="E87" s="332"/>
      <c r="F87" s="332"/>
      <c r="G87" s="332"/>
      <c r="H87" s="332"/>
      <c r="I87" s="332"/>
      <c r="J87" s="332"/>
      <c r="K87" s="332"/>
      <c r="L87" s="332"/>
      <c r="M87" s="332"/>
      <c r="N87" s="332"/>
      <c r="O87" s="332"/>
      <c r="P87" s="332"/>
      <c r="Q87" s="332"/>
      <c r="R87" s="332"/>
      <c r="S87" s="332"/>
      <c r="T87" s="332"/>
      <c r="U87" s="332"/>
      <c r="V87" s="332"/>
      <c r="W87" s="332"/>
      <c r="X87" s="332"/>
      <c r="Y87" s="332"/>
      <c r="Z87" s="332"/>
    </row>
    <row r="88" spans="1:26" ht="13.5" hidden="1" customHeight="1" x14ac:dyDescent="0.25">
      <c r="A88" s="332"/>
      <c r="B88" s="400"/>
      <c r="C88" s="401"/>
      <c r="D88" s="400"/>
      <c r="E88" s="332"/>
      <c r="F88" s="332"/>
      <c r="G88" s="332"/>
      <c r="H88" s="332"/>
      <c r="I88" s="332"/>
      <c r="J88" s="332"/>
      <c r="K88" s="332"/>
      <c r="L88" s="332"/>
      <c r="M88" s="332"/>
      <c r="N88" s="332"/>
      <c r="O88" s="332"/>
      <c r="P88" s="332"/>
      <c r="Q88" s="332"/>
      <c r="R88" s="332"/>
      <c r="S88" s="332"/>
      <c r="T88" s="332"/>
      <c r="U88" s="332"/>
      <c r="V88" s="332"/>
      <c r="W88" s="332"/>
      <c r="X88" s="332"/>
      <c r="Y88" s="332"/>
      <c r="Z88" s="332"/>
    </row>
    <row r="89" spans="1:26" ht="13.5" hidden="1" customHeight="1" x14ac:dyDescent="0.25">
      <c r="A89" s="332"/>
      <c r="B89" s="400"/>
      <c r="C89" s="401"/>
      <c r="D89" s="400"/>
      <c r="E89" s="332"/>
      <c r="F89" s="332"/>
      <c r="G89" s="332"/>
      <c r="H89" s="332"/>
      <c r="I89" s="332"/>
      <c r="J89" s="332"/>
      <c r="K89" s="332"/>
      <c r="L89" s="332"/>
      <c r="M89" s="332"/>
      <c r="N89" s="332"/>
      <c r="O89" s="332"/>
      <c r="P89" s="332"/>
      <c r="Q89" s="332"/>
      <c r="R89" s="332"/>
      <c r="S89" s="332"/>
      <c r="T89" s="332"/>
      <c r="U89" s="332"/>
      <c r="V89" s="332"/>
      <c r="W89" s="332"/>
      <c r="X89" s="332"/>
      <c r="Y89" s="332"/>
      <c r="Z89" s="332"/>
    </row>
    <row r="90" spans="1:26" ht="13.5" hidden="1" customHeight="1" x14ac:dyDescent="0.25">
      <c r="A90" s="332"/>
      <c r="B90" s="400"/>
      <c r="C90" s="401"/>
      <c r="D90" s="400"/>
      <c r="E90" s="332"/>
      <c r="F90" s="332"/>
      <c r="G90" s="332"/>
      <c r="H90" s="332"/>
      <c r="I90" s="332"/>
      <c r="J90" s="332"/>
      <c r="K90" s="332"/>
      <c r="L90" s="332"/>
      <c r="M90" s="332"/>
      <c r="N90" s="332"/>
      <c r="O90" s="332"/>
      <c r="P90" s="332"/>
      <c r="Q90" s="332"/>
      <c r="R90" s="332"/>
      <c r="S90" s="332"/>
      <c r="T90" s="332"/>
      <c r="U90" s="332"/>
      <c r="V90" s="332"/>
      <c r="W90" s="332"/>
      <c r="X90" s="332"/>
      <c r="Y90" s="332"/>
      <c r="Z90" s="332"/>
    </row>
    <row r="91" spans="1:26" ht="13.5" hidden="1" customHeight="1" x14ac:dyDescent="0.25">
      <c r="A91" s="332"/>
      <c r="B91" s="400"/>
      <c r="C91" s="401"/>
      <c r="D91" s="400"/>
      <c r="E91" s="332"/>
      <c r="F91" s="332"/>
      <c r="G91" s="332"/>
      <c r="H91" s="332"/>
      <c r="I91" s="332"/>
      <c r="J91" s="332"/>
      <c r="K91" s="332"/>
      <c r="L91" s="332"/>
      <c r="M91" s="332"/>
      <c r="N91" s="332"/>
      <c r="O91" s="332"/>
      <c r="P91" s="332"/>
      <c r="Q91" s="332"/>
      <c r="R91" s="332"/>
      <c r="S91" s="332"/>
      <c r="T91" s="332"/>
      <c r="U91" s="332"/>
      <c r="V91" s="332"/>
      <c r="W91" s="332"/>
      <c r="X91" s="332"/>
      <c r="Y91" s="332"/>
      <c r="Z91" s="332"/>
    </row>
    <row r="92" spans="1:26" ht="13.5" hidden="1" customHeight="1" x14ac:dyDescent="0.25">
      <c r="A92" s="332"/>
      <c r="B92" s="400"/>
      <c r="C92" s="401"/>
      <c r="D92" s="400"/>
      <c r="E92" s="332"/>
      <c r="F92" s="332"/>
      <c r="G92" s="332"/>
      <c r="H92" s="332"/>
      <c r="I92" s="332"/>
      <c r="J92" s="332"/>
      <c r="K92" s="332"/>
      <c r="L92" s="332"/>
      <c r="M92" s="332"/>
      <c r="N92" s="332"/>
      <c r="O92" s="332"/>
      <c r="P92" s="332"/>
      <c r="Q92" s="332"/>
      <c r="R92" s="332"/>
      <c r="S92" s="332"/>
      <c r="T92" s="332"/>
      <c r="U92" s="332"/>
      <c r="V92" s="332"/>
      <c r="W92" s="332"/>
      <c r="X92" s="332"/>
      <c r="Y92" s="332"/>
      <c r="Z92" s="332"/>
    </row>
    <row r="93" spans="1:26" ht="13.5" hidden="1" customHeight="1" x14ac:dyDescent="0.25">
      <c r="A93" s="332"/>
      <c r="B93" s="400"/>
      <c r="C93" s="401"/>
      <c r="D93" s="400"/>
      <c r="E93" s="332"/>
      <c r="F93" s="332"/>
      <c r="G93" s="332"/>
      <c r="H93" s="332"/>
      <c r="I93" s="332"/>
      <c r="J93" s="332"/>
      <c r="K93" s="332"/>
      <c r="L93" s="332"/>
      <c r="M93" s="332"/>
      <c r="N93" s="332"/>
      <c r="O93" s="332"/>
      <c r="P93" s="332"/>
      <c r="Q93" s="332"/>
      <c r="R93" s="332"/>
      <c r="S93" s="332"/>
      <c r="T93" s="332"/>
      <c r="U93" s="332"/>
      <c r="V93" s="332"/>
      <c r="W93" s="332"/>
      <c r="X93" s="332"/>
      <c r="Y93" s="332"/>
      <c r="Z93" s="332"/>
    </row>
    <row r="94" spans="1:26" ht="13.5" hidden="1" customHeight="1" x14ac:dyDescent="0.25">
      <c r="A94" s="332"/>
      <c r="B94" s="400"/>
      <c r="C94" s="401"/>
      <c r="D94" s="400"/>
      <c r="E94" s="332"/>
      <c r="F94" s="332"/>
      <c r="G94" s="332"/>
      <c r="H94" s="332"/>
      <c r="I94" s="332"/>
      <c r="J94" s="332"/>
      <c r="K94" s="332"/>
      <c r="L94" s="332"/>
      <c r="M94" s="332"/>
      <c r="N94" s="332"/>
      <c r="O94" s="332"/>
      <c r="P94" s="332"/>
      <c r="Q94" s="332"/>
      <c r="R94" s="332"/>
      <c r="S94" s="332"/>
      <c r="T94" s="332"/>
      <c r="U94" s="332"/>
      <c r="V94" s="332"/>
      <c r="W94" s="332"/>
      <c r="X94" s="332"/>
      <c r="Y94" s="332"/>
      <c r="Z94" s="332"/>
    </row>
    <row r="95" spans="1:26" ht="13.5" hidden="1" customHeight="1" x14ac:dyDescent="0.25">
      <c r="A95" s="332"/>
      <c r="B95" s="400"/>
      <c r="C95" s="401"/>
      <c r="D95" s="400"/>
      <c r="E95" s="332"/>
      <c r="F95" s="332"/>
      <c r="G95" s="332"/>
      <c r="H95" s="332"/>
      <c r="I95" s="332"/>
      <c r="J95" s="332"/>
      <c r="K95" s="332"/>
      <c r="L95" s="332"/>
      <c r="M95" s="332"/>
      <c r="N95" s="332"/>
      <c r="O95" s="332"/>
      <c r="P95" s="332"/>
      <c r="Q95" s="332"/>
      <c r="R95" s="332"/>
      <c r="S95" s="332"/>
      <c r="T95" s="332"/>
      <c r="U95" s="332"/>
      <c r="V95" s="332"/>
      <c r="W95" s="332"/>
      <c r="X95" s="332"/>
      <c r="Y95" s="332"/>
      <c r="Z95" s="332"/>
    </row>
    <row r="96" spans="1:26" ht="13.5" hidden="1" customHeight="1" x14ac:dyDescent="0.25">
      <c r="A96" s="332"/>
      <c r="B96" s="400"/>
      <c r="C96" s="401"/>
      <c r="D96" s="400"/>
      <c r="E96" s="332"/>
      <c r="F96" s="332"/>
      <c r="G96" s="332"/>
      <c r="H96" s="332"/>
      <c r="I96" s="332"/>
      <c r="J96" s="332"/>
      <c r="K96" s="332"/>
      <c r="L96" s="332"/>
      <c r="M96" s="332"/>
      <c r="N96" s="332"/>
      <c r="O96" s="332"/>
      <c r="P96" s="332"/>
      <c r="Q96" s="332"/>
      <c r="R96" s="332"/>
      <c r="S96" s="332"/>
      <c r="T96" s="332"/>
      <c r="U96" s="332"/>
      <c r="V96" s="332"/>
      <c r="W96" s="332"/>
      <c r="X96" s="332"/>
      <c r="Y96" s="332"/>
      <c r="Z96" s="332"/>
    </row>
    <row r="97" spans="1:26" ht="13.5" hidden="1" customHeight="1" x14ac:dyDescent="0.25">
      <c r="A97" s="332"/>
      <c r="B97" s="400"/>
      <c r="C97" s="401"/>
      <c r="D97" s="400"/>
      <c r="E97" s="332"/>
      <c r="F97" s="332"/>
      <c r="G97" s="332"/>
      <c r="H97" s="332"/>
      <c r="I97" s="332"/>
      <c r="J97" s="332"/>
      <c r="K97" s="332"/>
      <c r="L97" s="332"/>
      <c r="M97" s="332"/>
      <c r="N97" s="332"/>
      <c r="O97" s="332"/>
      <c r="P97" s="332"/>
      <c r="Q97" s="332"/>
      <c r="R97" s="332"/>
      <c r="S97" s="332"/>
      <c r="T97" s="332"/>
      <c r="U97" s="332"/>
      <c r="V97" s="332"/>
      <c r="W97" s="332"/>
      <c r="X97" s="332"/>
      <c r="Y97" s="332"/>
      <c r="Z97" s="332"/>
    </row>
    <row r="98" spans="1:26" ht="13.5" hidden="1" customHeight="1" x14ac:dyDescent="0.25">
      <c r="A98" s="332"/>
      <c r="B98" s="400"/>
      <c r="C98" s="401"/>
      <c r="D98" s="400"/>
      <c r="E98" s="332"/>
      <c r="F98" s="332"/>
      <c r="G98" s="332"/>
      <c r="H98" s="332"/>
      <c r="I98" s="332"/>
      <c r="J98" s="332"/>
      <c r="K98" s="332"/>
      <c r="L98" s="332"/>
      <c r="M98" s="332"/>
      <c r="N98" s="332"/>
      <c r="O98" s="332"/>
      <c r="P98" s="332"/>
      <c r="Q98" s="332"/>
      <c r="R98" s="332"/>
      <c r="S98" s="332"/>
      <c r="T98" s="332"/>
      <c r="U98" s="332"/>
      <c r="V98" s="332"/>
      <c r="W98" s="332"/>
      <c r="X98" s="332"/>
      <c r="Y98" s="332"/>
      <c r="Z98" s="332"/>
    </row>
    <row r="99" spans="1:26" ht="13.5" hidden="1" customHeight="1" x14ac:dyDescent="0.25">
      <c r="A99" s="332"/>
      <c r="B99" s="400"/>
      <c r="C99" s="401"/>
      <c r="D99" s="400"/>
      <c r="E99" s="332"/>
      <c r="F99" s="332"/>
      <c r="G99" s="332"/>
      <c r="H99" s="332"/>
      <c r="I99" s="332"/>
      <c r="J99" s="332"/>
      <c r="K99" s="332"/>
      <c r="L99" s="332"/>
      <c r="M99" s="332"/>
      <c r="N99" s="332"/>
      <c r="O99" s="332"/>
      <c r="P99" s="332"/>
      <c r="Q99" s="332"/>
      <c r="R99" s="332"/>
      <c r="S99" s="332"/>
      <c r="T99" s="332"/>
      <c r="U99" s="332"/>
      <c r="V99" s="332"/>
      <c r="W99" s="332"/>
      <c r="X99" s="332"/>
      <c r="Y99" s="332"/>
      <c r="Z99" s="332"/>
    </row>
    <row r="100" spans="1:26" ht="13.5" hidden="1" customHeight="1" x14ac:dyDescent="0.25">
      <c r="A100" s="332"/>
      <c r="B100" s="400"/>
      <c r="C100" s="401"/>
      <c r="D100" s="400"/>
      <c r="E100" s="332"/>
      <c r="F100" s="332"/>
      <c r="G100" s="332"/>
      <c r="H100" s="332"/>
      <c r="I100" s="332"/>
      <c r="J100" s="332"/>
      <c r="K100" s="332"/>
      <c r="L100" s="332"/>
      <c r="M100" s="332"/>
      <c r="N100" s="332"/>
      <c r="O100" s="332"/>
      <c r="P100" s="332"/>
      <c r="Q100" s="332"/>
      <c r="R100" s="332"/>
      <c r="S100" s="332"/>
      <c r="T100" s="332"/>
      <c r="U100" s="332"/>
      <c r="V100" s="332"/>
      <c r="W100" s="332"/>
      <c r="X100" s="332"/>
      <c r="Y100" s="332"/>
      <c r="Z100" s="332"/>
    </row>
    <row r="101" spans="1:26" ht="13.5" hidden="1" customHeight="1" x14ac:dyDescent="0.25">
      <c r="A101" s="332"/>
      <c r="B101" s="400"/>
      <c r="C101" s="401"/>
      <c r="D101" s="400"/>
      <c r="E101" s="332"/>
      <c r="F101" s="332"/>
      <c r="G101" s="332"/>
      <c r="H101" s="332"/>
      <c r="I101" s="332"/>
      <c r="J101" s="332"/>
      <c r="K101" s="332"/>
      <c r="L101" s="332"/>
      <c r="M101" s="332"/>
      <c r="N101" s="332"/>
      <c r="O101" s="332"/>
      <c r="P101" s="332"/>
      <c r="Q101" s="332"/>
      <c r="R101" s="332"/>
      <c r="S101" s="332"/>
      <c r="T101" s="332"/>
      <c r="U101" s="332"/>
      <c r="V101" s="332"/>
      <c r="W101" s="332"/>
      <c r="X101" s="332"/>
      <c r="Y101" s="332"/>
      <c r="Z101" s="332"/>
    </row>
    <row r="102" spans="1:26" ht="13.5" hidden="1" customHeight="1" x14ac:dyDescent="0.25">
      <c r="A102" s="332"/>
      <c r="B102" s="400"/>
      <c r="C102" s="401"/>
      <c r="D102" s="400"/>
      <c r="E102" s="332"/>
      <c r="F102" s="332"/>
      <c r="G102" s="332"/>
      <c r="H102" s="332"/>
      <c r="I102" s="332"/>
      <c r="J102" s="332"/>
      <c r="K102" s="332"/>
      <c r="L102" s="332"/>
      <c r="M102" s="332"/>
      <c r="N102" s="332"/>
      <c r="O102" s="332"/>
      <c r="P102" s="332"/>
      <c r="Q102" s="332"/>
      <c r="R102" s="332"/>
      <c r="S102" s="332"/>
      <c r="T102" s="332"/>
      <c r="U102" s="332"/>
      <c r="V102" s="332"/>
      <c r="W102" s="332"/>
      <c r="X102" s="332"/>
      <c r="Y102" s="332"/>
      <c r="Z102" s="332"/>
    </row>
    <row r="103" spans="1:26" ht="13.5" hidden="1" customHeight="1" x14ac:dyDescent="0.25">
      <c r="A103" s="332"/>
      <c r="B103" s="400"/>
      <c r="C103" s="401"/>
      <c r="D103" s="400"/>
      <c r="E103" s="332"/>
      <c r="F103" s="332"/>
      <c r="G103" s="332"/>
      <c r="H103" s="332"/>
      <c r="I103" s="332"/>
      <c r="J103" s="332"/>
      <c r="K103" s="332"/>
      <c r="L103" s="332"/>
      <c r="M103" s="332"/>
      <c r="N103" s="332"/>
      <c r="O103" s="332"/>
      <c r="P103" s="332"/>
      <c r="Q103" s="332"/>
      <c r="R103" s="332"/>
      <c r="S103" s="332"/>
      <c r="T103" s="332"/>
      <c r="U103" s="332"/>
      <c r="V103" s="332"/>
      <c r="W103" s="332"/>
      <c r="X103" s="332"/>
      <c r="Y103" s="332"/>
      <c r="Z103" s="332"/>
    </row>
    <row r="104" spans="1:26" ht="13.5" hidden="1" customHeight="1" x14ac:dyDescent="0.25">
      <c r="A104" s="332"/>
      <c r="B104" s="400"/>
      <c r="C104" s="401"/>
      <c r="D104" s="400"/>
      <c r="E104" s="332"/>
      <c r="F104" s="332"/>
      <c r="G104" s="332"/>
      <c r="H104" s="332"/>
      <c r="I104" s="332"/>
      <c r="J104" s="332"/>
      <c r="K104" s="332"/>
      <c r="L104" s="332"/>
      <c r="M104" s="332"/>
      <c r="N104" s="332"/>
      <c r="O104" s="332"/>
      <c r="P104" s="332"/>
      <c r="Q104" s="332"/>
      <c r="R104" s="332"/>
      <c r="S104" s="332"/>
      <c r="T104" s="332"/>
      <c r="U104" s="332"/>
      <c r="V104" s="332"/>
      <c r="W104" s="332"/>
      <c r="X104" s="332"/>
      <c r="Y104" s="332"/>
      <c r="Z104" s="332"/>
    </row>
    <row r="105" spans="1:26" ht="13.5" hidden="1" customHeight="1" x14ac:dyDescent="0.25">
      <c r="A105" s="332"/>
      <c r="B105" s="400"/>
      <c r="C105" s="401"/>
      <c r="D105" s="400"/>
      <c r="E105" s="332"/>
      <c r="F105" s="332"/>
      <c r="G105" s="332"/>
      <c r="H105" s="332"/>
      <c r="I105" s="332"/>
      <c r="J105" s="332"/>
      <c r="K105" s="332"/>
      <c r="L105" s="332"/>
      <c r="M105" s="332"/>
      <c r="N105" s="332"/>
      <c r="O105" s="332"/>
      <c r="P105" s="332"/>
      <c r="Q105" s="332"/>
      <c r="R105" s="332"/>
      <c r="S105" s="332"/>
      <c r="T105" s="332"/>
      <c r="U105" s="332"/>
      <c r="V105" s="332"/>
      <c r="W105" s="332"/>
      <c r="X105" s="332"/>
      <c r="Y105" s="332"/>
      <c r="Z105" s="332"/>
    </row>
    <row r="106" spans="1:26" ht="13.5" hidden="1" customHeight="1" x14ac:dyDescent="0.25">
      <c r="A106" s="332"/>
      <c r="B106" s="400"/>
      <c r="C106" s="401"/>
      <c r="D106" s="400"/>
      <c r="E106" s="332"/>
      <c r="F106" s="332"/>
      <c r="G106" s="332"/>
      <c r="H106" s="332"/>
      <c r="I106" s="332"/>
      <c r="J106" s="332"/>
      <c r="K106" s="332"/>
      <c r="L106" s="332"/>
      <c r="M106" s="332"/>
      <c r="N106" s="332"/>
      <c r="O106" s="332"/>
      <c r="P106" s="332"/>
      <c r="Q106" s="332"/>
      <c r="R106" s="332"/>
      <c r="S106" s="332"/>
      <c r="T106" s="332"/>
      <c r="U106" s="332"/>
      <c r="V106" s="332"/>
      <c r="W106" s="332"/>
      <c r="X106" s="332"/>
      <c r="Y106" s="332"/>
      <c r="Z106" s="332"/>
    </row>
    <row r="107" spans="1:26" ht="13.5" hidden="1" customHeight="1" x14ac:dyDescent="0.25">
      <c r="A107" s="332"/>
      <c r="B107" s="400"/>
      <c r="C107" s="401"/>
      <c r="D107" s="400"/>
      <c r="E107" s="332"/>
      <c r="F107" s="332"/>
      <c r="G107" s="332"/>
      <c r="H107" s="332"/>
      <c r="I107" s="332"/>
      <c r="J107" s="332"/>
      <c r="K107" s="332"/>
      <c r="L107" s="332"/>
      <c r="M107" s="332"/>
      <c r="N107" s="332"/>
      <c r="O107" s="332"/>
      <c r="P107" s="332"/>
      <c r="Q107" s="332"/>
      <c r="R107" s="332"/>
      <c r="S107" s="332"/>
      <c r="T107" s="332"/>
      <c r="U107" s="332"/>
      <c r="V107" s="332"/>
      <c r="W107" s="332"/>
      <c r="X107" s="332"/>
      <c r="Y107" s="332"/>
      <c r="Z107" s="332"/>
    </row>
    <row r="108" spans="1:26" ht="13.5" hidden="1" customHeight="1" x14ac:dyDescent="0.25">
      <c r="A108" s="332"/>
      <c r="B108" s="400"/>
      <c r="C108" s="401"/>
      <c r="D108" s="400"/>
      <c r="E108" s="332"/>
      <c r="F108" s="332"/>
      <c r="G108" s="332"/>
      <c r="H108" s="332"/>
      <c r="I108" s="332"/>
      <c r="J108" s="332"/>
      <c r="K108" s="332"/>
      <c r="L108" s="332"/>
      <c r="M108" s="332"/>
      <c r="N108" s="332"/>
      <c r="O108" s="332"/>
      <c r="P108" s="332"/>
      <c r="Q108" s="332"/>
      <c r="R108" s="332"/>
      <c r="S108" s="332"/>
      <c r="T108" s="332"/>
      <c r="U108" s="332"/>
      <c r="V108" s="332"/>
      <c r="W108" s="332"/>
      <c r="X108" s="332"/>
      <c r="Y108" s="332"/>
      <c r="Z108" s="332"/>
    </row>
    <row r="109" spans="1:26" ht="13.5" hidden="1" customHeight="1" x14ac:dyDescent="0.25">
      <c r="A109" s="332"/>
      <c r="B109" s="400"/>
      <c r="C109" s="401"/>
      <c r="D109" s="400"/>
      <c r="E109" s="332"/>
      <c r="F109" s="332"/>
      <c r="G109" s="332"/>
      <c r="H109" s="332"/>
      <c r="I109" s="332"/>
      <c r="J109" s="332"/>
      <c r="K109" s="332"/>
      <c r="L109" s="332"/>
      <c r="M109" s="332"/>
      <c r="N109" s="332"/>
      <c r="O109" s="332"/>
      <c r="P109" s="332"/>
      <c r="Q109" s="332"/>
      <c r="R109" s="332"/>
      <c r="S109" s="332"/>
      <c r="T109" s="332"/>
      <c r="U109" s="332"/>
      <c r="V109" s="332"/>
      <c r="W109" s="332"/>
      <c r="X109" s="332"/>
      <c r="Y109" s="332"/>
      <c r="Z109" s="332"/>
    </row>
    <row r="110" spans="1:26" ht="13.5" hidden="1" customHeight="1" x14ac:dyDescent="0.25">
      <c r="A110" s="332"/>
      <c r="B110" s="400"/>
      <c r="C110" s="401"/>
      <c r="D110" s="400"/>
      <c r="E110" s="332"/>
      <c r="F110" s="332"/>
      <c r="G110" s="332"/>
      <c r="H110" s="332"/>
      <c r="I110" s="332"/>
      <c r="J110" s="332"/>
      <c r="K110" s="332"/>
      <c r="L110" s="332"/>
      <c r="M110" s="332"/>
      <c r="N110" s="332"/>
      <c r="O110" s="332"/>
      <c r="P110" s="332"/>
      <c r="Q110" s="332"/>
      <c r="R110" s="332"/>
      <c r="S110" s="332"/>
      <c r="T110" s="332"/>
      <c r="U110" s="332"/>
      <c r="V110" s="332"/>
      <c r="W110" s="332"/>
      <c r="X110" s="332"/>
      <c r="Y110" s="332"/>
      <c r="Z110" s="332"/>
    </row>
    <row r="111" spans="1:26" ht="13.5" hidden="1" customHeight="1" x14ac:dyDescent="0.25">
      <c r="A111" s="332"/>
      <c r="B111" s="400"/>
      <c r="C111" s="401"/>
      <c r="D111" s="400"/>
      <c r="E111" s="332"/>
      <c r="F111" s="332"/>
      <c r="G111" s="332"/>
      <c r="H111" s="332"/>
      <c r="I111" s="332"/>
      <c r="J111" s="332"/>
      <c r="K111" s="332"/>
      <c r="L111" s="332"/>
      <c r="M111" s="332"/>
      <c r="N111" s="332"/>
      <c r="O111" s="332"/>
      <c r="P111" s="332"/>
      <c r="Q111" s="332"/>
      <c r="R111" s="332"/>
      <c r="S111" s="332"/>
      <c r="T111" s="332"/>
      <c r="U111" s="332"/>
      <c r="V111" s="332"/>
      <c r="W111" s="332"/>
      <c r="X111" s="332"/>
      <c r="Y111" s="332"/>
      <c r="Z111" s="332"/>
    </row>
    <row r="112" spans="1:26" ht="13.5" hidden="1" customHeight="1" x14ac:dyDescent="0.25">
      <c r="A112" s="332"/>
      <c r="B112" s="400"/>
      <c r="C112" s="401"/>
      <c r="D112" s="400"/>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row>
    <row r="113" spans="1:26" ht="13.5" hidden="1" customHeight="1" x14ac:dyDescent="0.25">
      <c r="A113" s="332"/>
      <c r="B113" s="400"/>
      <c r="C113" s="401"/>
      <c r="D113" s="400"/>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row>
    <row r="114" spans="1:26" ht="13.5" hidden="1" customHeight="1" x14ac:dyDescent="0.25">
      <c r="A114" s="332"/>
      <c r="B114" s="400"/>
      <c r="C114" s="401"/>
      <c r="D114" s="400"/>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row>
    <row r="115" spans="1:26" ht="13.5" hidden="1" customHeight="1" x14ac:dyDescent="0.25">
      <c r="A115" s="332"/>
      <c r="B115" s="400"/>
      <c r="C115" s="401"/>
      <c r="D115" s="400"/>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row>
    <row r="116" spans="1:26" ht="13.5" hidden="1" customHeight="1" x14ac:dyDescent="0.25">
      <c r="A116" s="332"/>
      <c r="B116" s="400"/>
      <c r="C116" s="401"/>
      <c r="D116" s="400"/>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row>
    <row r="117" spans="1:26" ht="13.5" hidden="1" customHeight="1" x14ac:dyDescent="0.25">
      <c r="A117" s="332"/>
      <c r="B117" s="400"/>
      <c r="C117" s="401"/>
      <c r="D117" s="400"/>
      <c r="E117" s="332"/>
      <c r="F117" s="332"/>
      <c r="G117" s="332"/>
      <c r="H117" s="332"/>
      <c r="I117" s="332"/>
      <c r="J117" s="332"/>
      <c r="K117" s="332"/>
      <c r="L117" s="332"/>
      <c r="M117" s="332"/>
      <c r="N117" s="332"/>
      <c r="O117" s="332"/>
      <c r="P117" s="332"/>
      <c r="Q117" s="332"/>
      <c r="R117" s="332"/>
      <c r="S117" s="332"/>
      <c r="T117" s="332"/>
      <c r="U117" s="332"/>
      <c r="V117" s="332"/>
      <c r="W117" s="332"/>
      <c r="X117" s="332"/>
      <c r="Y117" s="332"/>
      <c r="Z117" s="332"/>
    </row>
    <row r="118" spans="1:26" ht="13.5" hidden="1" customHeight="1" x14ac:dyDescent="0.25">
      <c r="A118" s="332"/>
      <c r="B118" s="400"/>
      <c r="C118" s="401"/>
      <c r="D118" s="400"/>
      <c r="E118" s="332"/>
      <c r="F118" s="332"/>
      <c r="G118" s="332"/>
      <c r="H118" s="332"/>
      <c r="I118" s="332"/>
      <c r="J118" s="332"/>
      <c r="K118" s="332"/>
      <c r="L118" s="332"/>
      <c r="M118" s="332"/>
      <c r="N118" s="332"/>
      <c r="O118" s="332"/>
      <c r="P118" s="332"/>
      <c r="Q118" s="332"/>
      <c r="R118" s="332"/>
      <c r="S118" s="332"/>
      <c r="T118" s="332"/>
      <c r="U118" s="332"/>
      <c r="V118" s="332"/>
      <c r="W118" s="332"/>
      <c r="X118" s="332"/>
      <c r="Y118" s="332"/>
      <c r="Z118" s="332"/>
    </row>
    <row r="119" spans="1:26" ht="13.5" hidden="1" customHeight="1" x14ac:dyDescent="0.25">
      <c r="A119" s="332"/>
      <c r="B119" s="400"/>
      <c r="C119" s="401"/>
      <c r="D119" s="400"/>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row>
    <row r="120" spans="1:26" ht="13.5" hidden="1" customHeight="1" x14ac:dyDescent="0.25">
      <c r="A120" s="332"/>
      <c r="B120" s="400"/>
      <c r="C120" s="401"/>
      <c r="D120" s="400"/>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row>
    <row r="121" spans="1:26" ht="13.5" hidden="1" customHeight="1" x14ac:dyDescent="0.25">
      <c r="A121" s="332"/>
      <c r="B121" s="400"/>
      <c r="C121" s="401"/>
      <c r="D121" s="400"/>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row>
    <row r="122" spans="1:26" ht="13.5" hidden="1" customHeight="1" x14ac:dyDescent="0.25">
      <c r="A122" s="332"/>
      <c r="B122" s="400"/>
      <c r="C122" s="401"/>
      <c r="D122" s="400"/>
      <c r="E122" s="332"/>
      <c r="F122" s="332"/>
      <c r="G122" s="332"/>
      <c r="H122" s="332"/>
      <c r="I122" s="332"/>
      <c r="J122" s="332"/>
      <c r="K122" s="332"/>
      <c r="L122" s="332"/>
      <c r="M122" s="332"/>
      <c r="N122" s="332"/>
      <c r="O122" s="332"/>
      <c r="P122" s="332"/>
      <c r="Q122" s="332"/>
      <c r="R122" s="332"/>
      <c r="S122" s="332"/>
      <c r="T122" s="332"/>
      <c r="U122" s="332"/>
      <c r="V122" s="332"/>
      <c r="W122" s="332"/>
      <c r="X122" s="332"/>
      <c r="Y122" s="332"/>
      <c r="Z122" s="332"/>
    </row>
    <row r="123" spans="1:26" ht="13.5" hidden="1" customHeight="1" x14ac:dyDescent="0.25">
      <c r="A123" s="332"/>
      <c r="B123" s="400"/>
      <c r="C123" s="401"/>
      <c r="D123" s="400"/>
      <c r="E123" s="332"/>
      <c r="F123" s="332"/>
      <c r="G123" s="332"/>
      <c r="H123" s="332"/>
      <c r="I123" s="332"/>
      <c r="J123" s="332"/>
      <c r="K123" s="332"/>
      <c r="L123" s="332"/>
      <c r="M123" s="332"/>
      <c r="N123" s="332"/>
      <c r="O123" s="332"/>
      <c r="P123" s="332"/>
      <c r="Q123" s="332"/>
      <c r="R123" s="332"/>
      <c r="S123" s="332"/>
      <c r="T123" s="332"/>
      <c r="U123" s="332"/>
      <c r="V123" s="332"/>
      <c r="W123" s="332"/>
      <c r="X123" s="332"/>
      <c r="Y123" s="332"/>
      <c r="Z123" s="332"/>
    </row>
    <row r="124" spans="1:26" ht="13.5" hidden="1" customHeight="1" x14ac:dyDescent="0.25">
      <c r="A124" s="332"/>
      <c r="B124" s="400"/>
      <c r="C124" s="401"/>
      <c r="D124" s="400"/>
      <c r="E124" s="332"/>
      <c r="F124" s="332"/>
      <c r="G124" s="332"/>
      <c r="H124" s="332"/>
      <c r="I124" s="332"/>
      <c r="J124" s="332"/>
      <c r="K124" s="332"/>
      <c r="L124" s="332"/>
      <c r="M124" s="332"/>
      <c r="N124" s="332"/>
      <c r="O124" s="332"/>
      <c r="P124" s="332"/>
      <c r="Q124" s="332"/>
      <c r="R124" s="332"/>
      <c r="S124" s="332"/>
      <c r="T124" s="332"/>
      <c r="U124" s="332"/>
      <c r="V124" s="332"/>
      <c r="W124" s="332"/>
      <c r="X124" s="332"/>
      <c r="Y124" s="332"/>
      <c r="Z124" s="332"/>
    </row>
    <row r="125" spans="1:26" ht="13.5" hidden="1" customHeight="1" x14ac:dyDescent="0.25">
      <c r="A125" s="332"/>
      <c r="B125" s="400"/>
      <c r="C125" s="401"/>
      <c r="D125" s="400"/>
      <c r="E125" s="332"/>
      <c r="F125" s="332"/>
      <c r="G125" s="332"/>
      <c r="H125" s="332"/>
      <c r="I125" s="332"/>
      <c r="J125" s="332"/>
      <c r="K125" s="332"/>
      <c r="L125" s="332"/>
      <c r="M125" s="332"/>
      <c r="N125" s="332"/>
      <c r="O125" s="332"/>
      <c r="P125" s="332"/>
      <c r="Q125" s="332"/>
      <c r="R125" s="332"/>
      <c r="S125" s="332"/>
      <c r="T125" s="332"/>
      <c r="U125" s="332"/>
      <c r="V125" s="332"/>
      <c r="W125" s="332"/>
      <c r="X125" s="332"/>
      <c r="Y125" s="332"/>
      <c r="Z125" s="332"/>
    </row>
    <row r="126" spans="1:26" ht="13.5" hidden="1" customHeight="1" x14ac:dyDescent="0.25">
      <c r="A126" s="332"/>
      <c r="B126" s="400"/>
      <c r="C126" s="401"/>
      <c r="D126" s="400"/>
      <c r="E126" s="332"/>
      <c r="F126" s="332"/>
      <c r="G126" s="332"/>
      <c r="H126" s="332"/>
      <c r="I126" s="332"/>
      <c r="J126" s="332"/>
      <c r="K126" s="332"/>
      <c r="L126" s="332"/>
      <c r="M126" s="332"/>
      <c r="N126" s="332"/>
      <c r="O126" s="332"/>
      <c r="P126" s="332"/>
      <c r="Q126" s="332"/>
      <c r="R126" s="332"/>
      <c r="S126" s="332"/>
      <c r="T126" s="332"/>
      <c r="U126" s="332"/>
      <c r="V126" s="332"/>
      <c r="W126" s="332"/>
      <c r="X126" s="332"/>
      <c r="Y126" s="332"/>
      <c r="Z126" s="332"/>
    </row>
    <row r="127" spans="1:26" ht="13.5" hidden="1" customHeight="1" x14ac:dyDescent="0.25">
      <c r="A127" s="332"/>
      <c r="B127" s="400"/>
      <c r="C127" s="401"/>
      <c r="D127" s="400"/>
      <c r="E127" s="332"/>
      <c r="F127" s="332"/>
      <c r="G127" s="332"/>
      <c r="H127" s="332"/>
      <c r="I127" s="332"/>
      <c r="J127" s="332"/>
      <c r="K127" s="332"/>
      <c r="L127" s="332"/>
      <c r="M127" s="332"/>
      <c r="N127" s="332"/>
      <c r="O127" s="332"/>
      <c r="P127" s="332"/>
      <c r="Q127" s="332"/>
      <c r="R127" s="332"/>
      <c r="S127" s="332"/>
      <c r="T127" s="332"/>
      <c r="U127" s="332"/>
      <c r="V127" s="332"/>
      <c r="W127" s="332"/>
      <c r="X127" s="332"/>
      <c r="Y127" s="332"/>
      <c r="Z127" s="332"/>
    </row>
    <row r="128" spans="1:26" ht="13.5" hidden="1" customHeight="1" x14ac:dyDescent="0.25">
      <c r="A128" s="332"/>
      <c r="B128" s="400"/>
      <c r="C128" s="401"/>
      <c r="D128" s="400"/>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row>
    <row r="129" spans="1:26" ht="13.5" hidden="1" customHeight="1" x14ac:dyDescent="0.25">
      <c r="A129" s="332"/>
      <c r="B129" s="400"/>
      <c r="C129" s="401"/>
      <c r="D129" s="400"/>
      <c r="E129" s="332"/>
      <c r="F129" s="332"/>
      <c r="G129" s="332"/>
      <c r="H129" s="332"/>
      <c r="I129" s="332"/>
      <c r="J129" s="332"/>
      <c r="K129" s="332"/>
      <c r="L129" s="332"/>
      <c r="M129" s="332"/>
      <c r="N129" s="332"/>
      <c r="O129" s="332"/>
      <c r="P129" s="332"/>
      <c r="Q129" s="332"/>
      <c r="R129" s="332"/>
      <c r="S129" s="332"/>
      <c r="T129" s="332"/>
      <c r="U129" s="332"/>
      <c r="V129" s="332"/>
      <c r="W129" s="332"/>
      <c r="X129" s="332"/>
      <c r="Y129" s="332"/>
      <c r="Z129" s="332"/>
    </row>
    <row r="130" spans="1:26" ht="13.5" hidden="1" customHeight="1" x14ac:dyDescent="0.25">
      <c r="A130" s="332"/>
      <c r="B130" s="400"/>
      <c r="C130" s="401"/>
      <c r="D130" s="400"/>
      <c r="E130" s="332"/>
      <c r="F130" s="332"/>
      <c r="G130" s="332"/>
      <c r="H130" s="332"/>
      <c r="I130" s="332"/>
      <c r="J130" s="332"/>
      <c r="K130" s="332"/>
      <c r="L130" s="332"/>
      <c r="M130" s="332"/>
      <c r="N130" s="332"/>
      <c r="O130" s="332"/>
      <c r="P130" s="332"/>
      <c r="Q130" s="332"/>
      <c r="R130" s="332"/>
      <c r="S130" s="332"/>
      <c r="T130" s="332"/>
      <c r="U130" s="332"/>
      <c r="V130" s="332"/>
      <c r="W130" s="332"/>
      <c r="X130" s="332"/>
      <c r="Y130" s="332"/>
      <c r="Z130" s="332"/>
    </row>
    <row r="131" spans="1:26" ht="13.5" hidden="1" customHeight="1" x14ac:dyDescent="0.25">
      <c r="A131" s="332"/>
      <c r="B131" s="400"/>
      <c r="C131" s="401"/>
      <c r="D131" s="400"/>
      <c r="E131" s="332"/>
      <c r="F131" s="332"/>
      <c r="G131" s="332"/>
      <c r="H131" s="332"/>
      <c r="I131" s="332"/>
      <c r="J131" s="332"/>
      <c r="K131" s="332"/>
      <c r="L131" s="332"/>
      <c r="M131" s="332"/>
      <c r="N131" s="332"/>
      <c r="O131" s="332"/>
      <c r="P131" s="332"/>
      <c r="Q131" s="332"/>
      <c r="R131" s="332"/>
      <c r="S131" s="332"/>
      <c r="T131" s="332"/>
      <c r="U131" s="332"/>
      <c r="V131" s="332"/>
      <c r="W131" s="332"/>
      <c r="X131" s="332"/>
      <c r="Y131" s="332"/>
      <c r="Z131" s="332"/>
    </row>
    <row r="132" spans="1:26" ht="13.5" hidden="1" customHeight="1" x14ac:dyDescent="0.25">
      <c r="A132" s="332"/>
      <c r="B132" s="400"/>
      <c r="C132" s="401"/>
      <c r="D132" s="400"/>
      <c r="E132" s="332"/>
      <c r="F132" s="332"/>
      <c r="G132" s="332"/>
      <c r="H132" s="332"/>
      <c r="I132" s="332"/>
      <c r="J132" s="332"/>
      <c r="K132" s="332"/>
      <c r="L132" s="332"/>
      <c r="M132" s="332"/>
      <c r="N132" s="332"/>
      <c r="O132" s="332"/>
      <c r="P132" s="332"/>
      <c r="Q132" s="332"/>
      <c r="R132" s="332"/>
      <c r="S132" s="332"/>
      <c r="T132" s="332"/>
      <c r="U132" s="332"/>
      <c r="V132" s="332"/>
      <c r="W132" s="332"/>
      <c r="X132" s="332"/>
      <c r="Y132" s="332"/>
      <c r="Z132" s="332"/>
    </row>
    <row r="133" spans="1:26" ht="13.5" hidden="1" customHeight="1" x14ac:dyDescent="0.25">
      <c r="A133" s="332"/>
      <c r="B133" s="400"/>
      <c r="C133" s="401"/>
      <c r="D133" s="400"/>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row>
    <row r="134" spans="1:26" ht="13.5" hidden="1" customHeight="1" x14ac:dyDescent="0.25">
      <c r="A134" s="332"/>
      <c r="B134" s="400"/>
      <c r="C134" s="401"/>
      <c r="D134" s="400"/>
      <c r="E134" s="332"/>
      <c r="F134" s="332"/>
      <c r="G134" s="332"/>
      <c r="H134" s="332"/>
      <c r="I134" s="332"/>
      <c r="J134" s="332"/>
      <c r="K134" s="332"/>
      <c r="L134" s="332"/>
      <c r="M134" s="332"/>
      <c r="N134" s="332"/>
      <c r="O134" s="332"/>
      <c r="P134" s="332"/>
      <c r="Q134" s="332"/>
      <c r="R134" s="332"/>
      <c r="S134" s="332"/>
      <c r="T134" s="332"/>
      <c r="U134" s="332"/>
      <c r="V134" s="332"/>
      <c r="W134" s="332"/>
      <c r="X134" s="332"/>
      <c r="Y134" s="332"/>
      <c r="Z134" s="332"/>
    </row>
    <row r="135" spans="1:26" ht="13.5" hidden="1" customHeight="1" x14ac:dyDescent="0.25">
      <c r="A135" s="332"/>
      <c r="B135" s="400"/>
      <c r="C135" s="401"/>
      <c r="D135" s="400"/>
      <c r="E135" s="332"/>
      <c r="F135" s="332"/>
      <c r="G135" s="332"/>
      <c r="H135" s="332"/>
      <c r="I135" s="332"/>
      <c r="J135" s="332"/>
      <c r="K135" s="332"/>
      <c r="L135" s="332"/>
      <c r="M135" s="332"/>
      <c r="N135" s="332"/>
      <c r="O135" s="332"/>
      <c r="P135" s="332"/>
      <c r="Q135" s="332"/>
      <c r="R135" s="332"/>
      <c r="S135" s="332"/>
      <c r="T135" s="332"/>
      <c r="U135" s="332"/>
      <c r="V135" s="332"/>
      <c r="W135" s="332"/>
      <c r="X135" s="332"/>
      <c r="Y135" s="332"/>
      <c r="Z135" s="332"/>
    </row>
    <row r="136" spans="1:26" ht="13.5" hidden="1" customHeight="1" x14ac:dyDescent="0.25">
      <c r="A136" s="332"/>
      <c r="B136" s="400"/>
      <c r="C136" s="401"/>
      <c r="D136" s="400"/>
      <c r="E136" s="332"/>
      <c r="F136" s="332"/>
      <c r="G136" s="332"/>
      <c r="H136" s="332"/>
      <c r="I136" s="332"/>
      <c r="J136" s="332"/>
      <c r="K136" s="332"/>
      <c r="L136" s="332"/>
      <c r="M136" s="332"/>
      <c r="N136" s="332"/>
      <c r="O136" s="332"/>
      <c r="P136" s="332"/>
      <c r="Q136" s="332"/>
      <c r="R136" s="332"/>
      <c r="S136" s="332"/>
      <c r="T136" s="332"/>
      <c r="U136" s="332"/>
      <c r="V136" s="332"/>
      <c r="W136" s="332"/>
      <c r="X136" s="332"/>
      <c r="Y136" s="332"/>
      <c r="Z136" s="332"/>
    </row>
    <row r="137" spans="1:26" ht="13.5" hidden="1" customHeight="1" x14ac:dyDescent="0.25">
      <c r="A137" s="332"/>
      <c r="B137" s="400"/>
      <c r="C137" s="401"/>
      <c r="D137" s="400"/>
      <c r="E137" s="332"/>
      <c r="F137" s="332"/>
      <c r="G137" s="332"/>
      <c r="H137" s="332"/>
      <c r="I137" s="332"/>
      <c r="J137" s="332"/>
      <c r="K137" s="332"/>
      <c r="L137" s="332"/>
      <c r="M137" s="332"/>
      <c r="N137" s="332"/>
      <c r="O137" s="332"/>
      <c r="P137" s="332"/>
      <c r="Q137" s="332"/>
      <c r="R137" s="332"/>
      <c r="S137" s="332"/>
      <c r="T137" s="332"/>
      <c r="U137" s="332"/>
      <c r="V137" s="332"/>
      <c r="W137" s="332"/>
      <c r="X137" s="332"/>
      <c r="Y137" s="332"/>
      <c r="Z137" s="332"/>
    </row>
    <row r="138" spans="1:26" ht="13.5" hidden="1" customHeight="1" x14ac:dyDescent="0.25">
      <c r="A138" s="332"/>
      <c r="B138" s="400"/>
      <c r="C138" s="401"/>
      <c r="D138" s="400"/>
      <c r="E138" s="332"/>
      <c r="F138" s="332"/>
      <c r="G138" s="332"/>
      <c r="H138" s="332"/>
      <c r="I138" s="332"/>
      <c r="J138" s="332"/>
      <c r="K138" s="332"/>
      <c r="L138" s="332"/>
      <c r="M138" s="332"/>
      <c r="N138" s="332"/>
      <c r="O138" s="332"/>
      <c r="P138" s="332"/>
      <c r="Q138" s="332"/>
      <c r="R138" s="332"/>
      <c r="S138" s="332"/>
      <c r="T138" s="332"/>
      <c r="U138" s="332"/>
      <c r="V138" s="332"/>
      <c r="W138" s="332"/>
      <c r="X138" s="332"/>
      <c r="Y138" s="332"/>
      <c r="Z138" s="332"/>
    </row>
    <row r="139" spans="1:26" ht="13.5" hidden="1" customHeight="1" x14ac:dyDescent="0.25">
      <c r="A139" s="332"/>
      <c r="B139" s="400"/>
      <c r="C139" s="401"/>
      <c r="D139" s="400"/>
      <c r="E139" s="332"/>
      <c r="F139" s="332"/>
      <c r="G139" s="332"/>
      <c r="H139" s="332"/>
      <c r="I139" s="332"/>
      <c r="J139" s="332"/>
      <c r="K139" s="332"/>
      <c r="L139" s="332"/>
      <c r="M139" s="332"/>
      <c r="N139" s="332"/>
      <c r="O139" s="332"/>
      <c r="P139" s="332"/>
      <c r="Q139" s="332"/>
      <c r="R139" s="332"/>
      <c r="S139" s="332"/>
      <c r="T139" s="332"/>
      <c r="U139" s="332"/>
      <c r="V139" s="332"/>
      <c r="W139" s="332"/>
      <c r="X139" s="332"/>
      <c r="Y139" s="332"/>
      <c r="Z139" s="332"/>
    </row>
    <row r="140" spans="1:26" ht="13.5" hidden="1" customHeight="1" x14ac:dyDescent="0.25">
      <c r="A140" s="332"/>
      <c r="B140" s="400"/>
      <c r="C140" s="401"/>
      <c r="D140" s="400"/>
      <c r="E140" s="332"/>
      <c r="F140" s="332"/>
      <c r="G140" s="332"/>
      <c r="H140" s="332"/>
      <c r="I140" s="332"/>
      <c r="J140" s="332"/>
      <c r="K140" s="332"/>
      <c r="L140" s="332"/>
      <c r="M140" s="332"/>
      <c r="N140" s="332"/>
      <c r="O140" s="332"/>
      <c r="P140" s="332"/>
      <c r="Q140" s="332"/>
      <c r="R140" s="332"/>
      <c r="S140" s="332"/>
      <c r="T140" s="332"/>
      <c r="U140" s="332"/>
      <c r="V140" s="332"/>
      <c r="W140" s="332"/>
      <c r="X140" s="332"/>
      <c r="Y140" s="332"/>
      <c r="Z140" s="332"/>
    </row>
    <row r="141" spans="1:26" ht="13.5" hidden="1" customHeight="1" x14ac:dyDescent="0.25">
      <c r="A141" s="332"/>
      <c r="B141" s="400"/>
      <c r="C141" s="401"/>
      <c r="D141" s="400"/>
      <c r="E141" s="332"/>
      <c r="F141" s="332"/>
      <c r="G141" s="332"/>
      <c r="H141" s="332"/>
      <c r="I141" s="332"/>
      <c r="J141" s="332"/>
      <c r="K141" s="332"/>
      <c r="L141" s="332"/>
      <c r="M141" s="332"/>
      <c r="N141" s="332"/>
      <c r="O141" s="332"/>
      <c r="P141" s="332"/>
      <c r="Q141" s="332"/>
      <c r="R141" s="332"/>
      <c r="S141" s="332"/>
      <c r="T141" s="332"/>
      <c r="U141" s="332"/>
      <c r="V141" s="332"/>
      <c r="W141" s="332"/>
      <c r="X141" s="332"/>
      <c r="Y141" s="332"/>
      <c r="Z141" s="332"/>
    </row>
    <row r="142" spans="1:26" ht="13.5" hidden="1" customHeight="1" x14ac:dyDescent="0.25">
      <c r="A142" s="332"/>
      <c r="B142" s="400"/>
      <c r="C142" s="401"/>
      <c r="D142" s="400"/>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row>
    <row r="143" spans="1:26" ht="13.5" hidden="1" customHeight="1" x14ac:dyDescent="0.25">
      <c r="A143" s="332"/>
      <c r="B143" s="400"/>
      <c r="C143" s="401"/>
      <c r="D143" s="400"/>
      <c r="E143" s="332"/>
      <c r="F143" s="332"/>
      <c r="G143" s="332"/>
      <c r="H143" s="332"/>
      <c r="I143" s="332"/>
      <c r="J143" s="332"/>
      <c r="K143" s="332"/>
      <c r="L143" s="332"/>
      <c r="M143" s="332"/>
      <c r="N143" s="332"/>
      <c r="O143" s="332"/>
      <c r="P143" s="332"/>
      <c r="Q143" s="332"/>
      <c r="R143" s="332"/>
      <c r="S143" s="332"/>
      <c r="T143" s="332"/>
      <c r="U143" s="332"/>
      <c r="V143" s="332"/>
      <c r="W143" s="332"/>
      <c r="X143" s="332"/>
      <c r="Y143" s="332"/>
      <c r="Z143" s="332"/>
    </row>
    <row r="144" spans="1:26" ht="13.5" hidden="1" customHeight="1" x14ac:dyDescent="0.25">
      <c r="A144" s="332"/>
      <c r="B144" s="400"/>
      <c r="C144" s="401"/>
      <c r="D144" s="400"/>
      <c r="E144" s="332"/>
      <c r="F144" s="332"/>
      <c r="G144" s="332"/>
      <c r="H144" s="332"/>
      <c r="I144" s="332"/>
      <c r="J144" s="332"/>
      <c r="K144" s="332"/>
      <c r="L144" s="332"/>
      <c r="M144" s="332"/>
      <c r="N144" s="332"/>
      <c r="O144" s="332"/>
      <c r="P144" s="332"/>
      <c r="Q144" s="332"/>
      <c r="R144" s="332"/>
      <c r="S144" s="332"/>
      <c r="T144" s="332"/>
      <c r="U144" s="332"/>
      <c r="V144" s="332"/>
      <c r="W144" s="332"/>
      <c r="X144" s="332"/>
      <c r="Y144" s="332"/>
      <c r="Z144" s="332"/>
    </row>
    <row r="145" spans="1:26" ht="13.5" hidden="1" customHeight="1" x14ac:dyDescent="0.25">
      <c r="A145" s="332"/>
      <c r="B145" s="400"/>
      <c r="C145" s="401"/>
      <c r="D145" s="400"/>
      <c r="E145" s="332"/>
      <c r="F145" s="332"/>
      <c r="G145" s="332"/>
      <c r="H145" s="332"/>
      <c r="I145" s="332"/>
      <c r="J145" s="332"/>
      <c r="K145" s="332"/>
      <c r="L145" s="332"/>
      <c r="M145" s="332"/>
      <c r="N145" s="332"/>
      <c r="O145" s="332"/>
      <c r="P145" s="332"/>
      <c r="Q145" s="332"/>
      <c r="R145" s="332"/>
      <c r="S145" s="332"/>
      <c r="T145" s="332"/>
      <c r="U145" s="332"/>
      <c r="V145" s="332"/>
      <c r="W145" s="332"/>
      <c r="X145" s="332"/>
      <c r="Y145" s="332"/>
      <c r="Z145" s="332"/>
    </row>
    <row r="146" spans="1:26" ht="13.5" hidden="1" customHeight="1" x14ac:dyDescent="0.25">
      <c r="A146" s="332"/>
      <c r="B146" s="400"/>
      <c r="C146" s="401"/>
      <c r="D146" s="400"/>
      <c r="E146" s="332"/>
      <c r="F146" s="332"/>
      <c r="G146" s="332"/>
      <c r="H146" s="332"/>
      <c r="I146" s="332"/>
      <c r="J146" s="332"/>
      <c r="K146" s="332"/>
      <c r="L146" s="332"/>
      <c r="M146" s="332"/>
      <c r="N146" s="332"/>
      <c r="O146" s="332"/>
      <c r="P146" s="332"/>
      <c r="Q146" s="332"/>
      <c r="R146" s="332"/>
      <c r="S146" s="332"/>
      <c r="T146" s="332"/>
      <c r="U146" s="332"/>
      <c r="V146" s="332"/>
      <c r="W146" s="332"/>
      <c r="X146" s="332"/>
      <c r="Y146" s="332"/>
      <c r="Z146" s="332"/>
    </row>
    <row r="147" spans="1:26" ht="13.5" hidden="1" customHeight="1" x14ac:dyDescent="0.25">
      <c r="A147" s="332"/>
      <c r="B147" s="400"/>
      <c r="C147" s="401"/>
      <c r="D147" s="400"/>
      <c r="E147" s="332"/>
      <c r="F147" s="332"/>
      <c r="G147" s="332"/>
      <c r="H147" s="332"/>
      <c r="I147" s="332"/>
      <c r="J147" s="332"/>
      <c r="K147" s="332"/>
      <c r="L147" s="332"/>
      <c r="M147" s="332"/>
      <c r="N147" s="332"/>
      <c r="O147" s="332"/>
      <c r="P147" s="332"/>
      <c r="Q147" s="332"/>
      <c r="R147" s="332"/>
      <c r="S147" s="332"/>
      <c r="T147" s="332"/>
      <c r="U147" s="332"/>
      <c r="V147" s="332"/>
      <c r="W147" s="332"/>
      <c r="X147" s="332"/>
      <c r="Y147" s="332"/>
      <c r="Z147" s="332"/>
    </row>
    <row r="148" spans="1:26" ht="13.5" hidden="1" customHeight="1" x14ac:dyDescent="0.25">
      <c r="A148" s="332"/>
      <c r="B148" s="400"/>
      <c r="C148" s="401"/>
      <c r="D148" s="400"/>
      <c r="E148" s="332"/>
      <c r="F148" s="332"/>
      <c r="G148" s="332"/>
      <c r="H148" s="332"/>
      <c r="I148" s="332"/>
      <c r="J148" s="332"/>
      <c r="K148" s="332"/>
      <c r="L148" s="332"/>
      <c r="M148" s="332"/>
      <c r="N148" s="332"/>
      <c r="O148" s="332"/>
      <c r="P148" s="332"/>
      <c r="Q148" s="332"/>
      <c r="R148" s="332"/>
      <c r="S148" s="332"/>
      <c r="T148" s="332"/>
      <c r="U148" s="332"/>
      <c r="V148" s="332"/>
      <c r="W148" s="332"/>
      <c r="X148" s="332"/>
      <c r="Y148" s="332"/>
      <c r="Z148" s="332"/>
    </row>
    <row r="149" spans="1:26" ht="13.5" hidden="1" customHeight="1" x14ac:dyDescent="0.25">
      <c r="A149" s="332"/>
      <c r="B149" s="400"/>
      <c r="C149" s="401"/>
      <c r="D149" s="400"/>
      <c r="E149" s="332"/>
      <c r="F149" s="332"/>
      <c r="G149" s="332"/>
      <c r="H149" s="332"/>
      <c r="I149" s="332"/>
      <c r="J149" s="332"/>
      <c r="K149" s="332"/>
      <c r="L149" s="332"/>
      <c r="M149" s="332"/>
      <c r="N149" s="332"/>
      <c r="O149" s="332"/>
      <c r="P149" s="332"/>
      <c r="Q149" s="332"/>
      <c r="R149" s="332"/>
      <c r="S149" s="332"/>
      <c r="T149" s="332"/>
      <c r="U149" s="332"/>
      <c r="V149" s="332"/>
      <c r="W149" s="332"/>
      <c r="X149" s="332"/>
      <c r="Y149" s="332"/>
      <c r="Z149" s="332"/>
    </row>
    <row r="150" spans="1:26" ht="13.5" hidden="1" customHeight="1" x14ac:dyDescent="0.25">
      <c r="A150" s="332"/>
      <c r="B150" s="400"/>
      <c r="C150" s="401"/>
      <c r="D150" s="400"/>
      <c r="E150" s="332"/>
      <c r="F150" s="332"/>
      <c r="G150" s="332"/>
      <c r="H150" s="332"/>
      <c r="I150" s="332"/>
      <c r="J150" s="332"/>
      <c r="K150" s="332"/>
      <c r="L150" s="332"/>
      <c r="M150" s="332"/>
      <c r="N150" s="332"/>
      <c r="O150" s="332"/>
      <c r="P150" s="332"/>
      <c r="Q150" s="332"/>
      <c r="R150" s="332"/>
      <c r="S150" s="332"/>
      <c r="T150" s="332"/>
      <c r="U150" s="332"/>
      <c r="V150" s="332"/>
      <c r="W150" s="332"/>
      <c r="X150" s="332"/>
      <c r="Y150" s="332"/>
      <c r="Z150" s="332"/>
    </row>
    <row r="151" spans="1:26" ht="13.5" hidden="1" customHeight="1" x14ac:dyDescent="0.25">
      <c r="A151" s="332"/>
      <c r="B151" s="400"/>
      <c r="C151" s="401"/>
      <c r="D151" s="400"/>
      <c r="E151" s="332"/>
      <c r="F151" s="332"/>
      <c r="G151" s="332"/>
      <c r="H151" s="332"/>
      <c r="I151" s="332"/>
      <c r="J151" s="332"/>
      <c r="K151" s="332"/>
      <c r="L151" s="332"/>
      <c r="M151" s="332"/>
      <c r="N151" s="332"/>
      <c r="O151" s="332"/>
      <c r="P151" s="332"/>
      <c r="Q151" s="332"/>
      <c r="R151" s="332"/>
      <c r="S151" s="332"/>
      <c r="T151" s="332"/>
      <c r="U151" s="332"/>
      <c r="V151" s="332"/>
      <c r="W151" s="332"/>
      <c r="X151" s="332"/>
      <c r="Y151" s="332"/>
      <c r="Z151" s="332"/>
    </row>
    <row r="152" spans="1:26" ht="13.5" hidden="1" customHeight="1" x14ac:dyDescent="0.25">
      <c r="A152" s="332"/>
      <c r="B152" s="400"/>
      <c r="C152" s="401"/>
      <c r="D152" s="400"/>
      <c r="E152" s="332"/>
      <c r="F152" s="332"/>
      <c r="G152" s="332"/>
      <c r="H152" s="332"/>
      <c r="I152" s="332"/>
      <c r="J152" s="332"/>
      <c r="K152" s="332"/>
      <c r="L152" s="332"/>
      <c r="M152" s="332"/>
      <c r="N152" s="332"/>
      <c r="O152" s="332"/>
      <c r="P152" s="332"/>
      <c r="Q152" s="332"/>
      <c r="R152" s="332"/>
      <c r="S152" s="332"/>
      <c r="T152" s="332"/>
      <c r="U152" s="332"/>
      <c r="V152" s="332"/>
      <c r="W152" s="332"/>
      <c r="X152" s="332"/>
      <c r="Y152" s="332"/>
      <c r="Z152" s="332"/>
    </row>
    <row r="153" spans="1:26" ht="13.5" hidden="1" customHeight="1" x14ac:dyDescent="0.25">
      <c r="A153" s="332"/>
      <c r="B153" s="400"/>
      <c r="C153" s="401"/>
      <c r="D153" s="400"/>
      <c r="E153" s="332"/>
      <c r="F153" s="332"/>
      <c r="G153" s="332"/>
      <c r="H153" s="332"/>
      <c r="I153" s="332"/>
      <c r="J153" s="332"/>
      <c r="K153" s="332"/>
      <c r="L153" s="332"/>
      <c r="M153" s="332"/>
      <c r="N153" s="332"/>
      <c r="O153" s="332"/>
      <c r="P153" s="332"/>
      <c r="Q153" s="332"/>
      <c r="R153" s="332"/>
      <c r="S153" s="332"/>
      <c r="T153" s="332"/>
      <c r="U153" s="332"/>
      <c r="V153" s="332"/>
      <c r="W153" s="332"/>
      <c r="X153" s="332"/>
      <c r="Y153" s="332"/>
      <c r="Z153" s="332"/>
    </row>
    <row r="154" spans="1:26" ht="13.5" hidden="1" customHeight="1" x14ac:dyDescent="0.25">
      <c r="A154" s="332"/>
      <c r="B154" s="400"/>
      <c r="C154" s="401"/>
      <c r="D154" s="400"/>
      <c r="E154" s="332"/>
      <c r="F154" s="332"/>
      <c r="G154" s="332"/>
      <c r="H154" s="332"/>
      <c r="I154" s="332"/>
      <c r="J154" s="332"/>
      <c r="K154" s="332"/>
      <c r="L154" s="332"/>
      <c r="M154" s="332"/>
      <c r="N154" s="332"/>
      <c r="O154" s="332"/>
      <c r="P154" s="332"/>
      <c r="Q154" s="332"/>
      <c r="R154" s="332"/>
      <c r="S154" s="332"/>
      <c r="T154" s="332"/>
      <c r="U154" s="332"/>
      <c r="V154" s="332"/>
      <c r="W154" s="332"/>
      <c r="X154" s="332"/>
      <c r="Y154" s="332"/>
      <c r="Z154" s="332"/>
    </row>
    <row r="155" spans="1:26" ht="13.5" hidden="1" customHeight="1" x14ac:dyDescent="0.25">
      <c r="A155" s="332"/>
      <c r="B155" s="400"/>
      <c r="C155" s="401"/>
      <c r="D155" s="400"/>
      <c r="E155" s="332"/>
      <c r="F155" s="332"/>
      <c r="G155" s="332"/>
      <c r="H155" s="332"/>
      <c r="I155" s="332"/>
      <c r="J155" s="332"/>
      <c r="K155" s="332"/>
      <c r="L155" s="332"/>
      <c r="M155" s="332"/>
      <c r="N155" s="332"/>
      <c r="O155" s="332"/>
      <c r="P155" s="332"/>
      <c r="Q155" s="332"/>
      <c r="R155" s="332"/>
      <c r="S155" s="332"/>
      <c r="T155" s="332"/>
      <c r="U155" s="332"/>
      <c r="V155" s="332"/>
      <c r="W155" s="332"/>
      <c r="X155" s="332"/>
      <c r="Y155" s="332"/>
      <c r="Z155" s="332"/>
    </row>
    <row r="156" spans="1:26" ht="13.5" hidden="1" customHeight="1" x14ac:dyDescent="0.25">
      <c r="A156" s="332"/>
      <c r="B156" s="400"/>
      <c r="C156" s="401"/>
      <c r="D156" s="400"/>
      <c r="E156" s="332"/>
      <c r="F156" s="332"/>
      <c r="G156" s="332"/>
      <c r="H156" s="332"/>
      <c r="I156" s="332"/>
      <c r="J156" s="332"/>
      <c r="K156" s="332"/>
      <c r="L156" s="332"/>
      <c r="M156" s="332"/>
      <c r="N156" s="332"/>
      <c r="O156" s="332"/>
      <c r="P156" s="332"/>
      <c r="Q156" s="332"/>
      <c r="R156" s="332"/>
      <c r="S156" s="332"/>
      <c r="T156" s="332"/>
      <c r="U156" s="332"/>
      <c r="V156" s="332"/>
      <c r="W156" s="332"/>
      <c r="X156" s="332"/>
      <c r="Y156" s="332"/>
      <c r="Z156" s="332"/>
    </row>
    <row r="157" spans="1:26" ht="13.5" hidden="1" customHeight="1" x14ac:dyDescent="0.25">
      <c r="A157" s="332"/>
      <c r="B157" s="400"/>
      <c r="C157" s="401"/>
      <c r="D157" s="400"/>
      <c r="E157" s="332"/>
      <c r="F157" s="332"/>
      <c r="G157" s="332"/>
      <c r="H157" s="332"/>
      <c r="I157" s="332"/>
      <c r="J157" s="332"/>
      <c r="K157" s="332"/>
      <c r="L157" s="332"/>
      <c r="M157" s="332"/>
      <c r="N157" s="332"/>
      <c r="O157" s="332"/>
      <c r="P157" s="332"/>
      <c r="Q157" s="332"/>
      <c r="R157" s="332"/>
      <c r="S157" s="332"/>
      <c r="T157" s="332"/>
      <c r="U157" s="332"/>
      <c r="V157" s="332"/>
      <c r="W157" s="332"/>
      <c r="X157" s="332"/>
      <c r="Y157" s="332"/>
      <c r="Z157" s="332"/>
    </row>
    <row r="158" spans="1:26" ht="13.5" hidden="1" customHeight="1" x14ac:dyDescent="0.25">
      <c r="A158" s="332"/>
      <c r="B158" s="400"/>
      <c r="C158" s="401"/>
      <c r="D158" s="400"/>
      <c r="E158" s="332"/>
      <c r="F158" s="332"/>
      <c r="G158" s="332"/>
      <c r="H158" s="332"/>
      <c r="I158" s="332"/>
      <c r="J158" s="332"/>
      <c r="K158" s="332"/>
      <c r="L158" s="332"/>
      <c r="M158" s="332"/>
      <c r="N158" s="332"/>
      <c r="O158" s="332"/>
      <c r="P158" s="332"/>
      <c r="Q158" s="332"/>
      <c r="R158" s="332"/>
      <c r="S158" s="332"/>
      <c r="T158" s="332"/>
      <c r="U158" s="332"/>
      <c r="V158" s="332"/>
      <c r="W158" s="332"/>
      <c r="X158" s="332"/>
      <c r="Y158" s="332"/>
      <c r="Z158" s="332"/>
    </row>
    <row r="159" spans="1:26" ht="13.5" hidden="1" customHeight="1" x14ac:dyDescent="0.25">
      <c r="A159" s="332"/>
      <c r="B159" s="400"/>
      <c r="C159" s="401"/>
      <c r="D159" s="400"/>
      <c r="E159" s="332"/>
      <c r="F159" s="332"/>
      <c r="G159" s="332"/>
      <c r="H159" s="332"/>
      <c r="I159" s="332"/>
      <c r="J159" s="332"/>
      <c r="K159" s="332"/>
      <c r="L159" s="332"/>
      <c r="M159" s="332"/>
      <c r="N159" s="332"/>
      <c r="O159" s="332"/>
      <c r="P159" s="332"/>
      <c r="Q159" s="332"/>
      <c r="R159" s="332"/>
      <c r="S159" s="332"/>
      <c r="T159" s="332"/>
      <c r="U159" s="332"/>
      <c r="V159" s="332"/>
      <c r="W159" s="332"/>
      <c r="X159" s="332"/>
      <c r="Y159" s="332"/>
      <c r="Z159" s="332"/>
    </row>
    <row r="160" spans="1:26" ht="13.5" hidden="1" customHeight="1" x14ac:dyDescent="0.25">
      <c r="A160" s="332"/>
      <c r="B160" s="400"/>
      <c r="C160" s="401"/>
      <c r="D160" s="400"/>
      <c r="E160" s="332"/>
      <c r="F160" s="332"/>
      <c r="G160" s="332"/>
      <c r="H160" s="332"/>
      <c r="I160" s="332"/>
      <c r="J160" s="332"/>
      <c r="K160" s="332"/>
      <c r="L160" s="332"/>
      <c r="M160" s="332"/>
      <c r="N160" s="332"/>
      <c r="O160" s="332"/>
      <c r="P160" s="332"/>
      <c r="Q160" s="332"/>
      <c r="R160" s="332"/>
      <c r="S160" s="332"/>
      <c r="T160" s="332"/>
      <c r="U160" s="332"/>
      <c r="V160" s="332"/>
      <c r="W160" s="332"/>
      <c r="X160" s="332"/>
      <c r="Y160" s="332"/>
      <c r="Z160" s="332"/>
    </row>
    <row r="161" spans="1:26" ht="13.5" hidden="1" customHeight="1" x14ac:dyDescent="0.25">
      <c r="A161" s="332"/>
      <c r="B161" s="400"/>
      <c r="C161" s="401"/>
      <c r="D161" s="400"/>
      <c r="E161" s="332"/>
      <c r="F161" s="332"/>
      <c r="G161" s="332"/>
      <c r="H161" s="332"/>
      <c r="I161" s="332"/>
      <c r="J161" s="332"/>
      <c r="K161" s="332"/>
      <c r="L161" s="332"/>
      <c r="M161" s="332"/>
      <c r="N161" s="332"/>
      <c r="O161" s="332"/>
      <c r="P161" s="332"/>
      <c r="Q161" s="332"/>
      <c r="R161" s="332"/>
      <c r="S161" s="332"/>
      <c r="T161" s="332"/>
      <c r="U161" s="332"/>
      <c r="V161" s="332"/>
      <c r="W161" s="332"/>
      <c r="X161" s="332"/>
      <c r="Y161" s="332"/>
      <c r="Z161" s="332"/>
    </row>
    <row r="162" spans="1:26" ht="13.5" hidden="1" customHeight="1" x14ac:dyDescent="0.25">
      <c r="A162" s="332"/>
      <c r="B162" s="400"/>
      <c r="C162" s="401"/>
      <c r="D162" s="400"/>
      <c r="E162" s="332"/>
      <c r="F162" s="332"/>
      <c r="G162" s="332"/>
      <c r="H162" s="332"/>
      <c r="I162" s="332"/>
      <c r="J162" s="332"/>
      <c r="K162" s="332"/>
      <c r="L162" s="332"/>
      <c r="M162" s="332"/>
      <c r="N162" s="332"/>
      <c r="O162" s="332"/>
      <c r="P162" s="332"/>
      <c r="Q162" s="332"/>
      <c r="R162" s="332"/>
      <c r="S162" s="332"/>
      <c r="T162" s="332"/>
      <c r="U162" s="332"/>
      <c r="V162" s="332"/>
      <c r="W162" s="332"/>
      <c r="X162" s="332"/>
      <c r="Y162" s="332"/>
      <c r="Z162" s="332"/>
    </row>
    <row r="163" spans="1:26" ht="13.5" hidden="1" customHeight="1" x14ac:dyDescent="0.25">
      <c r="A163" s="332"/>
      <c r="B163" s="400"/>
      <c r="C163" s="401"/>
      <c r="D163" s="400"/>
      <c r="E163" s="332"/>
      <c r="F163" s="332"/>
      <c r="G163" s="332"/>
      <c r="H163" s="332"/>
      <c r="I163" s="332"/>
      <c r="J163" s="332"/>
      <c r="K163" s="332"/>
      <c r="L163" s="332"/>
      <c r="M163" s="332"/>
      <c r="N163" s="332"/>
      <c r="O163" s="332"/>
      <c r="P163" s="332"/>
      <c r="Q163" s="332"/>
      <c r="R163" s="332"/>
      <c r="S163" s="332"/>
      <c r="T163" s="332"/>
      <c r="U163" s="332"/>
      <c r="V163" s="332"/>
      <c r="W163" s="332"/>
      <c r="X163" s="332"/>
      <c r="Y163" s="332"/>
      <c r="Z163" s="332"/>
    </row>
    <row r="164" spans="1:26" ht="13.5" hidden="1" customHeight="1" x14ac:dyDescent="0.25">
      <c r="A164" s="332"/>
      <c r="B164" s="400"/>
      <c r="C164" s="401"/>
      <c r="D164" s="400"/>
      <c r="E164" s="332"/>
      <c r="F164" s="332"/>
      <c r="G164" s="332"/>
      <c r="H164" s="332"/>
      <c r="I164" s="332"/>
      <c r="J164" s="332"/>
      <c r="K164" s="332"/>
      <c r="L164" s="332"/>
      <c r="M164" s="332"/>
      <c r="N164" s="332"/>
      <c r="O164" s="332"/>
      <c r="P164" s="332"/>
      <c r="Q164" s="332"/>
      <c r="R164" s="332"/>
      <c r="S164" s="332"/>
      <c r="T164" s="332"/>
      <c r="U164" s="332"/>
      <c r="V164" s="332"/>
      <c r="W164" s="332"/>
      <c r="X164" s="332"/>
      <c r="Y164" s="332"/>
      <c r="Z164" s="332"/>
    </row>
    <row r="165" spans="1:26" ht="13.5" hidden="1" customHeight="1" x14ac:dyDescent="0.25">
      <c r="A165" s="332"/>
      <c r="B165" s="400"/>
      <c r="C165" s="401"/>
      <c r="D165" s="400"/>
      <c r="E165" s="332"/>
      <c r="F165" s="332"/>
      <c r="G165" s="332"/>
      <c r="H165" s="332"/>
      <c r="I165" s="332"/>
      <c r="J165" s="332"/>
      <c r="K165" s="332"/>
      <c r="L165" s="332"/>
      <c r="M165" s="332"/>
      <c r="N165" s="332"/>
      <c r="O165" s="332"/>
      <c r="P165" s="332"/>
      <c r="Q165" s="332"/>
      <c r="R165" s="332"/>
      <c r="S165" s="332"/>
      <c r="T165" s="332"/>
      <c r="U165" s="332"/>
      <c r="V165" s="332"/>
      <c r="W165" s="332"/>
      <c r="X165" s="332"/>
      <c r="Y165" s="332"/>
      <c r="Z165" s="332"/>
    </row>
    <row r="166" spans="1:26" ht="13.5" hidden="1" customHeight="1" x14ac:dyDescent="0.25">
      <c r="A166" s="332"/>
      <c r="B166" s="400"/>
      <c r="C166" s="401"/>
      <c r="D166" s="400"/>
      <c r="E166" s="332"/>
      <c r="F166" s="332"/>
      <c r="G166" s="332"/>
      <c r="H166" s="332"/>
      <c r="I166" s="332"/>
      <c r="J166" s="332"/>
      <c r="K166" s="332"/>
      <c r="L166" s="332"/>
      <c r="M166" s="332"/>
      <c r="N166" s="332"/>
      <c r="O166" s="332"/>
      <c r="P166" s="332"/>
      <c r="Q166" s="332"/>
      <c r="R166" s="332"/>
      <c r="S166" s="332"/>
      <c r="T166" s="332"/>
      <c r="U166" s="332"/>
      <c r="V166" s="332"/>
      <c r="W166" s="332"/>
      <c r="X166" s="332"/>
      <c r="Y166" s="332"/>
      <c r="Z166" s="332"/>
    </row>
    <row r="167" spans="1:26" ht="13.5" hidden="1" customHeight="1" x14ac:dyDescent="0.25">
      <c r="A167" s="332"/>
      <c r="B167" s="400"/>
      <c r="C167" s="401"/>
      <c r="D167" s="400"/>
      <c r="E167" s="332"/>
      <c r="F167" s="332"/>
      <c r="G167" s="332"/>
      <c r="H167" s="332"/>
      <c r="I167" s="332"/>
      <c r="J167" s="332"/>
      <c r="K167" s="332"/>
      <c r="L167" s="332"/>
      <c r="M167" s="332"/>
      <c r="N167" s="332"/>
      <c r="O167" s="332"/>
      <c r="P167" s="332"/>
      <c r="Q167" s="332"/>
      <c r="R167" s="332"/>
      <c r="S167" s="332"/>
      <c r="T167" s="332"/>
      <c r="U167" s="332"/>
      <c r="V167" s="332"/>
      <c r="W167" s="332"/>
      <c r="X167" s="332"/>
      <c r="Y167" s="332"/>
      <c r="Z167" s="332"/>
    </row>
    <row r="168" spans="1:26" ht="13.5" hidden="1" customHeight="1" x14ac:dyDescent="0.25">
      <c r="A168" s="332"/>
      <c r="B168" s="400"/>
      <c r="C168" s="401"/>
      <c r="D168" s="400"/>
      <c r="E168" s="332"/>
      <c r="F168" s="332"/>
      <c r="G168" s="332"/>
      <c r="H168" s="332"/>
      <c r="I168" s="332"/>
      <c r="J168" s="332"/>
      <c r="K168" s="332"/>
      <c r="L168" s="332"/>
      <c r="M168" s="332"/>
      <c r="N168" s="332"/>
      <c r="O168" s="332"/>
      <c r="P168" s="332"/>
      <c r="Q168" s="332"/>
      <c r="R168" s="332"/>
      <c r="S168" s="332"/>
      <c r="T168" s="332"/>
      <c r="U168" s="332"/>
      <c r="V168" s="332"/>
      <c r="W168" s="332"/>
      <c r="X168" s="332"/>
      <c r="Y168" s="332"/>
      <c r="Z168" s="332"/>
    </row>
    <row r="169" spans="1:26" ht="13.5" hidden="1" customHeight="1" x14ac:dyDescent="0.25">
      <c r="A169" s="332"/>
      <c r="B169" s="400"/>
      <c r="C169" s="401"/>
      <c r="D169" s="400"/>
      <c r="E169" s="332"/>
      <c r="F169" s="332"/>
      <c r="G169" s="332"/>
      <c r="H169" s="332"/>
      <c r="I169" s="332"/>
      <c r="J169" s="332"/>
      <c r="K169" s="332"/>
      <c r="L169" s="332"/>
      <c r="M169" s="332"/>
      <c r="N169" s="332"/>
      <c r="O169" s="332"/>
      <c r="P169" s="332"/>
      <c r="Q169" s="332"/>
      <c r="R169" s="332"/>
      <c r="S169" s="332"/>
      <c r="T169" s="332"/>
      <c r="U169" s="332"/>
      <c r="V169" s="332"/>
      <c r="W169" s="332"/>
      <c r="X169" s="332"/>
      <c r="Y169" s="332"/>
      <c r="Z169" s="332"/>
    </row>
    <row r="170" spans="1:26" ht="13.5" hidden="1" customHeight="1" x14ac:dyDescent="0.25">
      <c r="A170" s="332"/>
      <c r="B170" s="400"/>
      <c r="C170" s="401"/>
      <c r="D170" s="400"/>
      <c r="E170" s="332"/>
      <c r="F170" s="332"/>
      <c r="G170" s="332"/>
      <c r="H170" s="332"/>
      <c r="I170" s="332"/>
      <c r="J170" s="332"/>
      <c r="K170" s="332"/>
      <c r="L170" s="332"/>
      <c r="M170" s="332"/>
      <c r="N170" s="332"/>
      <c r="O170" s="332"/>
      <c r="P170" s="332"/>
      <c r="Q170" s="332"/>
      <c r="R170" s="332"/>
      <c r="S170" s="332"/>
      <c r="T170" s="332"/>
      <c r="U170" s="332"/>
      <c r="V170" s="332"/>
      <c r="W170" s="332"/>
      <c r="X170" s="332"/>
      <c r="Y170" s="332"/>
      <c r="Z170" s="332"/>
    </row>
    <row r="171" spans="1:26" ht="13.5" hidden="1" customHeight="1" x14ac:dyDescent="0.25">
      <c r="A171" s="332"/>
      <c r="B171" s="400"/>
      <c r="C171" s="401"/>
      <c r="D171" s="400"/>
      <c r="E171" s="332"/>
      <c r="F171" s="332"/>
      <c r="G171" s="332"/>
      <c r="H171" s="332"/>
      <c r="I171" s="332"/>
      <c r="J171" s="332"/>
      <c r="K171" s="332"/>
      <c r="L171" s="332"/>
      <c r="M171" s="332"/>
      <c r="N171" s="332"/>
      <c r="O171" s="332"/>
      <c r="P171" s="332"/>
      <c r="Q171" s="332"/>
      <c r="R171" s="332"/>
      <c r="S171" s="332"/>
      <c r="T171" s="332"/>
      <c r="U171" s="332"/>
      <c r="V171" s="332"/>
      <c r="W171" s="332"/>
      <c r="X171" s="332"/>
      <c r="Y171" s="332"/>
      <c r="Z171" s="332"/>
    </row>
    <row r="172" spans="1:26" ht="13.5" hidden="1" customHeight="1" x14ac:dyDescent="0.25">
      <c r="A172" s="332"/>
      <c r="B172" s="400"/>
      <c r="C172" s="401"/>
      <c r="D172" s="400"/>
      <c r="E172" s="332"/>
      <c r="F172" s="332"/>
      <c r="G172" s="332"/>
      <c r="H172" s="332"/>
      <c r="I172" s="332"/>
      <c r="J172" s="332"/>
      <c r="K172" s="332"/>
      <c r="L172" s="332"/>
      <c r="M172" s="332"/>
      <c r="N172" s="332"/>
      <c r="O172" s="332"/>
      <c r="P172" s="332"/>
      <c r="Q172" s="332"/>
      <c r="R172" s="332"/>
      <c r="S172" s="332"/>
      <c r="T172" s="332"/>
      <c r="U172" s="332"/>
      <c r="V172" s="332"/>
      <c r="W172" s="332"/>
      <c r="X172" s="332"/>
      <c r="Y172" s="332"/>
      <c r="Z172" s="332"/>
    </row>
    <row r="173" spans="1:26" ht="13.5" hidden="1" customHeight="1" x14ac:dyDescent="0.25">
      <c r="A173" s="332"/>
      <c r="B173" s="400"/>
      <c r="C173" s="401"/>
      <c r="D173" s="400"/>
      <c r="E173" s="332"/>
      <c r="F173" s="332"/>
      <c r="G173" s="332"/>
      <c r="H173" s="332"/>
      <c r="I173" s="332"/>
      <c r="J173" s="332"/>
      <c r="K173" s="332"/>
      <c r="L173" s="332"/>
      <c r="M173" s="332"/>
      <c r="N173" s="332"/>
      <c r="O173" s="332"/>
      <c r="P173" s="332"/>
      <c r="Q173" s="332"/>
      <c r="R173" s="332"/>
      <c r="S173" s="332"/>
      <c r="T173" s="332"/>
      <c r="U173" s="332"/>
      <c r="V173" s="332"/>
      <c r="W173" s="332"/>
      <c r="X173" s="332"/>
      <c r="Y173" s="332"/>
      <c r="Z173" s="332"/>
    </row>
    <row r="174" spans="1:26" ht="13.5" hidden="1" customHeight="1" x14ac:dyDescent="0.25">
      <c r="A174" s="332"/>
      <c r="B174" s="400"/>
      <c r="C174" s="401"/>
      <c r="D174" s="400"/>
      <c r="E174" s="332"/>
      <c r="F174" s="332"/>
      <c r="G174" s="332"/>
      <c r="H174" s="332"/>
      <c r="I174" s="332"/>
      <c r="J174" s="332"/>
      <c r="K174" s="332"/>
      <c r="L174" s="332"/>
      <c r="M174" s="332"/>
      <c r="N174" s="332"/>
      <c r="O174" s="332"/>
      <c r="P174" s="332"/>
      <c r="Q174" s="332"/>
      <c r="R174" s="332"/>
      <c r="S174" s="332"/>
      <c r="T174" s="332"/>
      <c r="U174" s="332"/>
      <c r="V174" s="332"/>
      <c r="W174" s="332"/>
      <c r="X174" s="332"/>
      <c r="Y174" s="332"/>
      <c r="Z174" s="332"/>
    </row>
    <row r="175" spans="1:26" ht="13.5" hidden="1" customHeight="1" x14ac:dyDescent="0.25">
      <c r="A175" s="332"/>
      <c r="B175" s="400"/>
      <c r="C175" s="401"/>
      <c r="D175" s="400"/>
      <c r="E175" s="332"/>
      <c r="F175" s="332"/>
      <c r="G175" s="332"/>
      <c r="H175" s="332"/>
      <c r="I175" s="332"/>
      <c r="J175" s="332"/>
      <c r="K175" s="332"/>
      <c r="L175" s="332"/>
      <c r="M175" s="332"/>
      <c r="N175" s="332"/>
      <c r="O175" s="332"/>
      <c r="P175" s="332"/>
      <c r="Q175" s="332"/>
      <c r="R175" s="332"/>
      <c r="S175" s="332"/>
      <c r="T175" s="332"/>
      <c r="U175" s="332"/>
      <c r="V175" s="332"/>
      <c r="W175" s="332"/>
      <c r="X175" s="332"/>
      <c r="Y175" s="332"/>
      <c r="Z175" s="332"/>
    </row>
    <row r="176" spans="1:26" ht="13.5" hidden="1" customHeight="1" x14ac:dyDescent="0.25">
      <c r="A176" s="332"/>
      <c r="B176" s="400"/>
      <c r="C176" s="401"/>
      <c r="D176" s="400"/>
      <c r="E176" s="332"/>
      <c r="F176" s="332"/>
      <c r="G176" s="332"/>
      <c r="H176" s="332"/>
      <c r="I176" s="332"/>
      <c r="J176" s="332"/>
      <c r="K176" s="332"/>
      <c r="L176" s="332"/>
      <c r="M176" s="332"/>
      <c r="N176" s="332"/>
      <c r="O176" s="332"/>
      <c r="P176" s="332"/>
      <c r="Q176" s="332"/>
      <c r="R176" s="332"/>
      <c r="S176" s="332"/>
      <c r="T176" s="332"/>
      <c r="U176" s="332"/>
      <c r="V176" s="332"/>
      <c r="W176" s="332"/>
      <c r="X176" s="332"/>
      <c r="Y176" s="332"/>
      <c r="Z176" s="332"/>
    </row>
    <row r="177" spans="1:26" ht="13.5" hidden="1" customHeight="1" x14ac:dyDescent="0.25">
      <c r="A177" s="332"/>
      <c r="B177" s="400"/>
      <c r="C177" s="401"/>
      <c r="D177" s="400"/>
      <c r="E177" s="332"/>
      <c r="F177" s="332"/>
      <c r="G177" s="332"/>
      <c r="H177" s="332"/>
      <c r="I177" s="332"/>
      <c r="J177" s="332"/>
      <c r="K177" s="332"/>
      <c r="L177" s="332"/>
      <c r="M177" s="332"/>
      <c r="N177" s="332"/>
      <c r="O177" s="332"/>
      <c r="P177" s="332"/>
      <c r="Q177" s="332"/>
      <c r="R177" s="332"/>
      <c r="S177" s="332"/>
      <c r="T177" s="332"/>
      <c r="U177" s="332"/>
      <c r="V177" s="332"/>
      <c r="W177" s="332"/>
      <c r="X177" s="332"/>
      <c r="Y177" s="332"/>
      <c r="Z177" s="332"/>
    </row>
    <row r="178" spans="1:26" ht="13.5" hidden="1" customHeight="1" x14ac:dyDescent="0.25">
      <c r="A178" s="332"/>
      <c r="B178" s="400"/>
      <c r="C178" s="401"/>
      <c r="D178" s="400"/>
      <c r="E178" s="332"/>
      <c r="F178" s="332"/>
      <c r="G178" s="332"/>
      <c r="H178" s="332"/>
      <c r="I178" s="332"/>
      <c r="J178" s="332"/>
      <c r="K178" s="332"/>
      <c r="L178" s="332"/>
      <c r="M178" s="332"/>
      <c r="N178" s="332"/>
      <c r="O178" s="332"/>
      <c r="P178" s="332"/>
      <c r="Q178" s="332"/>
      <c r="R178" s="332"/>
      <c r="S178" s="332"/>
      <c r="T178" s="332"/>
      <c r="U178" s="332"/>
      <c r="V178" s="332"/>
      <c r="W178" s="332"/>
      <c r="X178" s="332"/>
      <c r="Y178" s="332"/>
      <c r="Z178" s="332"/>
    </row>
    <row r="179" spans="1:26" ht="13.5" hidden="1" customHeight="1" x14ac:dyDescent="0.25">
      <c r="A179" s="332"/>
      <c r="B179" s="400"/>
      <c r="C179" s="401"/>
      <c r="D179" s="400"/>
      <c r="E179" s="332"/>
      <c r="F179" s="332"/>
      <c r="G179" s="332"/>
      <c r="H179" s="332"/>
      <c r="I179" s="332"/>
      <c r="J179" s="332"/>
      <c r="K179" s="332"/>
      <c r="L179" s="332"/>
      <c r="M179" s="332"/>
      <c r="N179" s="332"/>
      <c r="O179" s="332"/>
      <c r="P179" s="332"/>
      <c r="Q179" s="332"/>
      <c r="R179" s="332"/>
      <c r="S179" s="332"/>
      <c r="T179" s="332"/>
      <c r="U179" s="332"/>
      <c r="V179" s="332"/>
      <c r="W179" s="332"/>
      <c r="X179" s="332"/>
      <c r="Y179" s="332"/>
      <c r="Z179" s="332"/>
    </row>
    <row r="180" spans="1:26" ht="13.5" hidden="1" customHeight="1" x14ac:dyDescent="0.25">
      <c r="A180" s="332"/>
      <c r="B180" s="400"/>
      <c r="C180" s="401"/>
      <c r="D180" s="400"/>
      <c r="E180" s="332"/>
      <c r="F180" s="332"/>
      <c r="G180" s="332"/>
      <c r="H180" s="332"/>
      <c r="I180" s="332"/>
      <c r="J180" s="332"/>
      <c r="K180" s="332"/>
      <c r="L180" s="332"/>
      <c r="M180" s="332"/>
      <c r="N180" s="332"/>
      <c r="O180" s="332"/>
      <c r="P180" s="332"/>
      <c r="Q180" s="332"/>
      <c r="R180" s="332"/>
      <c r="S180" s="332"/>
      <c r="T180" s="332"/>
      <c r="U180" s="332"/>
      <c r="V180" s="332"/>
      <c r="W180" s="332"/>
      <c r="X180" s="332"/>
      <c r="Y180" s="332"/>
      <c r="Z180" s="332"/>
    </row>
    <row r="181" spans="1:26" ht="13.5" hidden="1" customHeight="1" x14ac:dyDescent="0.25">
      <c r="A181" s="332"/>
      <c r="B181" s="400"/>
      <c r="C181" s="401"/>
      <c r="D181" s="400"/>
      <c r="E181" s="332"/>
      <c r="F181" s="332"/>
      <c r="G181" s="332"/>
      <c r="H181" s="332"/>
      <c r="I181" s="332"/>
      <c r="J181" s="332"/>
      <c r="K181" s="332"/>
      <c r="L181" s="332"/>
      <c r="M181" s="332"/>
      <c r="N181" s="332"/>
      <c r="O181" s="332"/>
      <c r="P181" s="332"/>
      <c r="Q181" s="332"/>
      <c r="R181" s="332"/>
      <c r="S181" s="332"/>
      <c r="T181" s="332"/>
      <c r="U181" s="332"/>
      <c r="V181" s="332"/>
      <c r="W181" s="332"/>
      <c r="X181" s="332"/>
      <c r="Y181" s="332"/>
      <c r="Z181" s="332"/>
    </row>
    <row r="182" spans="1:26" ht="13.5" hidden="1" customHeight="1" x14ac:dyDescent="0.25">
      <c r="A182" s="332"/>
      <c r="B182" s="400"/>
      <c r="C182" s="401"/>
      <c r="D182" s="400"/>
      <c r="E182" s="332"/>
      <c r="F182" s="332"/>
      <c r="G182" s="332"/>
      <c r="H182" s="332"/>
      <c r="I182" s="332"/>
      <c r="J182" s="332"/>
      <c r="K182" s="332"/>
      <c r="L182" s="332"/>
      <c r="M182" s="332"/>
      <c r="N182" s="332"/>
      <c r="O182" s="332"/>
      <c r="P182" s="332"/>
      <c r="Q182" s="332"/>
      <c r="R182" s="332"/>
      <c r="S182" s="332"/>
      <c r="T182" s="332"/>
      <c r="U182" s="332"/>
      <c r="V182" s="332"/>
      <c r="W182" s="332"/>
      <c r="X182" s="332"/>
      <c r="Y182" s="332"/>
      <c r="Z182" s="332"/>
    </row>
    <row r="183" spans="1:26" ht="13.5" hidden="1" customHeight="1" x14ac:dyDescent="0.25">
      <c r="A183" s="332"/>
      <c r="B183" s="400"/>
      <c r="C183" s="401"/>
      <c r="D183" s="400"/>
      <c r="E183" s="332"/>
      <c r="F183" s="332"/>
      <c r="G183" s="332"/>
      <c r="H183" s="332"/>
      <c r="I183" s="332"/>
      <c r="J183" s="332"/>
      <c r="K183" s="332"/>
      <c r="L183" s="332"/>
      <c r="M183" s="332"/>
      <c r="N183" s="332"/>
      <c r="O183" s="332"/>
      <c r="P183" s="332"/>
      <c r="Q183" s="332"/>
      <c r="R183" s="332"/>
      <c r="S183" s="332"/>
      <c r="T183" s="332"/>
      <c r="U183" s="332"/>
      <c r="V183" s="332"/>
      <c r="W183" s="332"/>
      <c r="X183" s="332"/>
      <c r="Y183" s="332"/>
      <c r="Z183" s="332"/>
    </row>
    <row r="184" spans="1:26" ht="13.5" hidden="1" customHeight="1" x14ac:dyDescent="0.25">
      <c r="A184" s="332"/>
      <c r="B184" s="400"/>
      <c r="C184" s="401"/>
      <c r="D184" s="400"/>
      <c r="E184" s="332"/>
      <c r="F184" s="332"/>
      <c r="G184" s="332"/>
      <c r="H184" s="332"/>
      <c r="I184" s="332"/>
      <c r="J184" s="332"/>
      <c r="K184" s="332"/>
      <c r="L184" s="332"/>
      <c r="M184" s="332"/>
      <c r="N184" s="332"/>
      <c r="O184" s="332"/>
      <c r="P184" s="332"/>
      <c r="Q184" s="332"/>
      <c r="R184" s="332"/>
      <c r="S184" s="332"/>
      <c r="T184" s="332"/>
      <c r="U184" s="332"/>
      <c r="V184" s="332"/>
      <c r="W184" s="332"/>
      <c r="X184" s="332"/>
      <c r="Y184" s="332"/>
      <c r="Z184" s="332"/>
    </row>
    <row r="185" spans="1:26" ht="13.5" hidden="1" customHeight="1" x14ac:dyDescent="0.25">
      <c r="A185" s="332"/>
      <c r="B185" s="400"/>
      <c r="C185" s="401"/>
      <c r="D185" s="400"/>
      <c r="E185" s="332"/>
      <c r="F185" s="332"/>
      <c r="G185" s="332"/>
      <c r="H185" s="332"/>
      <c r="I185" s="332"/>
      <c r="J185" s="332"/>
      <c r="K185" s="332"/>
      <c r="L185" s="332"/>
      <c r="M185" s="332"/>
      <c r="N185" s="332"/>
      <c r="O185" s="332"/>
      <c r="P185" s="332"/>
      <c r="Q185" s="332"/>
      <c r="R185" s="332"/>
      <c r="S185" s="332"/>
      <c r="T185" s="332"/>
      <c r="U185" s="332"/>
      <c r="V185" s="332"/>
      <c r="W185" s="332"/>
      <c r="X185" s="332"/>
      <c r="Y185" s="332"/>
      <c r="Z185" s="332"/>
    </row>
    <row r="186" spans="1:26" ht="13.5" hidden="1" customHeight="1" x14ac:dyDescent="0.25">
      <c r="A186" s="332"/>
      <c r="B186" s="400"/>
      <c r="C186" s="401"/>
      <c r="D186" s="400"/>
      <c r="E186" s="332"/>
      <c r="F186" s="332"/>
      <c r="G186" s="332"/>
      <c r="H186" s="332"/>
      <c r="I186" s="332"/>
      <c r="J186" s="332"/>
      <c r="K186" s="332"/>
      <c r="L186" s="332"/>
      <c r="M186" s="332"/>
      <c r="N186" s="332"/>
      <c r="O186" s="332"/>
      <c r="P186" s="332"/>
      <c r="Q186" s="332"/>
      <c r="R186" s="332"/>
      <c r="S186" s="332"/>
      <c r="T186" s="332"/>
      <c r="U186" s="332"/>
      <c r="V186" s="332"/>
      <c r="W186" s="332"/>
      <c r="X186" s="332"/>
      <c r="Y186" s="332"/>
      <c r="Z186" s="332"/>
    </row>
    <row r="187" spans="1:26" ht="13.5" hidden="1" customHeight="1" x14ac:dyDescent="0.25">
      <c r="A187" s="332"/>
      <c r="B187" s="400"/>
      <c r="C187" s="401"/>
      <c r="D187" s="400"/>
      <c r="E187" s="332"/>
      <c r="F187" s="332"/>
      <c r="G187" s="332"/>
      <c r="H187" s="332"/>
      <c r="I187" s="332"/>
      <c r="J187" s="332"/>
      <c r="K187" s="332"/>
      <c r="L187" s="332"/>
      <c r="M187" s="332"/>
      <c r="N187" s="332"/>
      <c r="O187" s="332"/>
      <c r="P187" s="332"/>
      <c r="Q187" s="332"/>
      <c r="R187" s="332"/>
      <c r="S187" s="332"/>
      <c r="T187" s="332"/>
      <c r="U187" s="332"/>
      <c r="V187" s="332"/>
      <c r="W187" s="332"/>
      <c r="X187" s="332"/>
      <c r="Y187" s="332"/>
      <c r="Z187" s="332"/>
    </row>
    <row r="188" spans="1:26" ht="13.5" hidden="1" customHeight="1" x14ac:dyDescent="0.25">
      <c r="A188" s="332"/>
      <c r="B188" s="400"/>
      <c r="C188" s="401"/>
      <c r="D188" s="400"/>
      <c r="E188" s="332"/>
      <c r="F188" s="332"/>
      <c r="G188" s="332"/>
      <c r="H188" s="332"/>
      <c r="I188" s="332"/>
      <c r="J188" s="332"/>
      <c r="K188" s="332"/>
      <c r="L188" s="332"/>
      <c r="M188" s="332"/>
      <c r="N188" s="332"/>
      <c r="O188" s="332"/>
      <c r="P188" s="332"/>
      <c r="Q188" s="332"/>
      <c r="R188" s="332"/>
      <c r="S188" s="332"/>
      <c r="T188" s="332"/>
      <c r="U188" s="332"/>
      <c r="V188" s="332"/>
      <c r="W188" s="332"/>
      <c r="X188" s="332"/>
      <c r="Y188" s="332"/>
      <c r="Z188" s="332"/>
    </row>
    <row r="189" spans="1:26" ht="13.5" hidden="1" customHeight="1" x14ac:dyDescent="0.25">
      <c r="A189" s="332"/>
      <c r="B189" s="400"/>
      <c r="C189" s="401"/>
      <c r="D189" s="400"/>
      <c r="E189" s="332"/>
      <c r="F189" s="332"/>
      <c r="G189" s="332"/>
      <c r="H189" s="332"/>
      <c r="I189" s="332"/>
      <c r="J189" s="332"/>
      <c r="K189" s="332"/>
      <c r="L189" s="332"/>
      <c r="M189" s="332"/>
      <c r="N189" s="332"/>
      <c r="O189" s="332"/>
      <c r="P189" s="332"/>
      <c r="Q189" s="332"/>
      <c r="R189" s="332"/>
      <c r="S189" s="332"/>
      <c r="T189" s="332"/>
      <c r="U189" s="332"/>
      <c r="V189" s="332"/>
      <c r="W189" s="332"/>
      <c r="X189" s="332"/>
      <c r="Y189" s="332"/>
      <c r="Z189" s="332"/>
    </row>
    <row r="190" spans="1:26" ht="13.5" hidden="1" customHeight="1" x14ac:dyDescent="0.25">
      <c r="A190" s="332"/>
      <c r="B190" s="400"/>
      <c r="C190" s="401"/>
      <c r="D190" s="400"/>
      <c r="E190" s="332"/>
      <c r="F190" s="332"/>
      <c r="G190" s="332"/>
      <c r="H190" s="332"/>
      <c r="I190" s="332"/>
      <c r="J190" s="332"/>
      <c r="K190" s="332"/>
      <c r="L190" s="332"/>
      <c r="M190" s="332"/>
      <c r="N190" s="332"/>
      <c r="O190" s="332"/>
      <c r="P190" s="332"/>
      <c r="Q190" s="332"/>
      <c r="R190" s="332"/>
      <c r="S190" s="332"/>
      <c r="T190" s="332"/>
      <c r="U190" s="332"/>
      <c r="V190" s="332"/>
      <c r="W190" s="332"/>
      <c r="X190" s="332"/>
      <c r="Y190" s="332"/>
      <c r="Z190" s="332"/>
    </row>
    <row r="191" spans="1:26" ht="13.5" hidden="1" customHeight="1" x14ac:dyDescent="0.25">
      <c r="A191" s="332"/>
      <c r="B191" s="400"/>
      <c r="C191" s="401"/>
      <c r="D191" s="400"/>
      <c r="E191" s="332"/>
      <c r="F191" s="332"/>
      <c r="G191" s="332"/>
      <c r="H191" s="332"/>
      <c r="I191" s="332"/>
      <c r="J191" s="332"/>
      <c r="K191" s="332"/>
      <c r="L191" s="332"/>
      <c r="M191" s="332"/>
      <c r="N191" s="332"/>
      <c r="O191" s="332"/>
      <c r="P191" s="332"/>
      <c r="Q191" s="332"/>
      <c r="R191" s="332"/>
      <c r="S191" s="332"/>
      <c r="T191" s="332"/>
      <c r="U191" s="332"/>
      <c r="V191" s="332"/>
      <c r="W191" s="332"/>
      <c r="X191" s="332"/>
      <c r="Y191" s="332"/>
      <c r="Z191" s="332"/>
    </row>
    <row r="192" spans="1:26" ht="13.5" hidden="1" customHeight="1" x14ac:dyDescent="0.25">
      <c r="A192" s="332"/>
      <c r="B192" s="400"/>
      <c r="C192" s="401"/>
      <c r="D192" s="400"/>
      <c r="E192" s="332"/>
      <c r="F192" s="332"/>
      <c r="G192" s="332"/>
      <c r="H192" s="332"/>
      <c r="I192" s="332"/>
      <c r="J192" s="332"/>
      <c r="K192" s="332"/>
      <c r="L192" s="332"/>
      <c r="M192" s="332"/>
      <c r="N192" s="332"/>
      <c r="O192" s="332"/>
      <c r="P192" s="332"/>
      <c r="Q192" s="332"/>
      <c r="R192" s="332"/>
      <c r="S192" s="332"/>
      <c r="T192" s="332"/>
      <c r="U192" s="332"/>
      <c r="V192" s="332"/>
      <c r="W192" s="332"/>
      <c r="X192" s="332"/>
      <c r="Y192" s="332"/>
      <c r="Z192" s="332"/>
    </row>
    <row r="193" spans="1:26" ht="13.5" hidden="1" customHeight="1" x14ac:dyDescent="0.25">
      <c r="A193" s="332"/>
      <c r="B193" s="400"/>
      <c r="C193" s="401"/>
      <c r="D193" s="400"/>
      <c r="E193" s="332"/>
      <c r="F193" s="332"/>
      <c r="G193" s="332"/>
      <c r="H193" s="332"/>
      <c r="I193" s="332"/>
      <c r="J193" s="332"/>
      <c r="K193" s="332"/>
      <c r="L193" s="332"/>
      <c r="M193" s="332"/>
      <c r="N193" s="332"/>
      <c r="O193" s="332"/>
      <c r="P193" s="332"/>
      <c r="Q193" s="332"/>
      <c r="R193" s="332"/>
      <c r="S193" s="332"/>
      <c r="T193" s="332"/>
      <c r="U193" s="332"/>
      <c r="V193" s="332"/>
      <c r="W193" s="332"/>
      <c r="X193" s="332"/>
      <c r="Y193" s="332"/>
      <c r="Z193" s="332"/>
    </row>
    <row r="194" spans="1:26" ht="13.5" hidden="1" customHeight="1" x14ac:dyDescent="0.25">
      <c r="A194" s="332"/>
      <c r="B194" s="400"/>
      <c r="C194" s="401"/>
      <c r="D194" s="400"/>
      <c r="E194" s="332"/>
      <c r="F194" s="332"/>
      <c r="G194" s="332"/>
      <c r="H194" s="332"/>
      <c r="I194" s="332"/>
      <c r="J194" s="332"/>
      <c r="K194" s="332"/>
      <c r="L194" s="332"/>
      <c r="M194" s="332"/>
      <c r="N194" s="332"/>
      <c r="O194" s="332"/>
      <c r="P194" s="332"/>
      <c r="Q194" s="332"/>
      <c r="R194" s="332"/>
      <c r="S194" s="332"/>
      <c r="T194" s="332"/>
      <c r="U194" s="332"/>
      <c r="V194" s="332"/>
      <c r="W194" s="332"/>
      <c r="X194" s="332"/>
      <c r="Y194" s="332"/>
      <c r="Z194" s="332"/>
    </row>
    <row r="195" spans="1:26" ht="13.5" hidden="1" customHeight="1" x14ac:dyDescent="0.25">
      <c r="A195" s="332"/>
      <c r="B195" s="400"/>
      <c r="C195" s="401"/>
      <c r="D195" s="400"/>
      <c r="E195" s="332"/>
      <c r="F195" s="332"/>
      <c r="G195" s="332"/>
      <c r="H195" s="332"/>
      <c r="I195" s="332"/>
      <c r="J195" s="332"/>
      <c r="K195" s="332"/>
      <c r="L195" s="332"/>
      <c r="M195" s="332"/>
      <c r="N195" s="332"/>
      <c r="O195" s="332"/>
      <c r="P195" s="332"/>
      <c r="Q195" s="332"/>
      <c r="R195" s="332"/>
      <c r="S195" s="332"/>
      <c r="T195" s="332"/>
      <c r="U195" s="332"/>
      <c r="V195" s="332"/>
      <c r="W195" s="332"/>
      <c r="X195" s="332"/>
      <c r="Y195" s="332"/>
      <c r="Z195" s="332"/>
    </row>
    <row r="196" spans="1:26" ht="13.5" hidden="1" customHeight="1" x14ac:dyDescent="0.25">
      <c r="A196" s="332"/>
      <c r="B196" s="400"/>
      <c r="C196" s="401"/>
      <c r="D196" s="400"/>
      <c r="E196" s="332"/>
      <c r="F196" s="332"/>
      <c r="G196" s="332"/>
      <c r="H196" s="332"/>
      <c r="I196" s="332"/>
      <c r="J196" s="332"/>
      <c r="K196" s="332"/>
      <c r="L196" s="332"/>
      <c r="M196" s="332"/>
      <c r="N196" s="332"/>
      <c r="O196" s="332"/>
      <c r="P196" s="332"/>
      <c r="Q196" s="332"/>
      <c r="R196" s="332"/>
      <c r="S196" s="332"/>
      <c r="T196" s="332"/>
      <c r="U196" s="332"/>
      <c r="V196" s="332"/>
      <c r="W196" s="332"/>
      <c r="X196" s="332"/>
      <c r="Y196" s="332"/>
      <c r="Z196" s="332"/>
    </row>
    <row r="197" spans="1:26" ht="13.5" hidden="1" customHeight="1" x14ac:dyDescent="0.25">
      <c r="A197" s="332"/>
      <c r="B197" s="400"/>
      <c r="C197" s="401"/>
      <c r="D197" s="400"/>
      <c r="E197" s="332"/>
      <c r="F197" s="332"/>
      <c r="G197" s="332"/>
      <c r="H197" s="332"/>
      <c r="I197" s="332"/>
      <c r="J197" s="332"/>
      <c r="K197" s="332"/>
      <c r="L197" s="332"/>
      <c r="M197" s="332"/>
      <c r="N197" s="332"/>
      <c r="O197" s="332"/>
      <c r="P197" s="332"/>
      <c r="Q197" s="332"/>
      <c r="R197" s="332"/>
      <c r="S197" s="332"/>
      <c r="T197" s="332"/>
      <c r="U197" s="332"/>
      <c r="V197" s="332"/>
      <c r="W197" s="332"/>
      <c r="X197" s="332"/>
      <c r="Y197" s="332"/>
      <c r="Z197" s="332"/>
    </row>
    <row r="198" spans="1:26" ht="13.5" hidden="1" customHeight="1" x14ac:dyDescent="0.25">
      <c r="A198" s="332"/>
      <c r="B198" s="400"/>
      <c r="C198" s="401"/>
      <c r="D198" s="400"/>
      <c r="E198" s="332"/>
      <c r="F198" s="332"/>
      <c r="G198" s="332"/>
      <c r="H198" s="332"/>
      <c r="I198" s="332"/>
      <c r="J198" s="332"/>
      <c r="K198" s="332"/>
      <c r="L198" s="332"/>
      <c r="M198" s="332"/>
      <c r="N198" s="332"/>
      <c r="O198" s="332"/>
      <c r="P198" s="332"/>
      <c r="Q198" s="332"/>
      <c r="R198" s="332"/>
      <c r="S198" s="332"/>
      <c r="T198" s="332"/>
      <c r="U198" s="332"/>
      <c r="V198" s="332"/>
      <c r="W198" s="332"/>
      <c r="X198" s="332"/>
      <c r="Y198" s="332"/>
      <c r="Z198" s="332"/>
    </row>
    <row r="199" spans="1:26" ht="13.5" hidden="1" customHeight="1" x14ac:dyDescent="0.25">
      <c r="A199" s="332"/>
      <c r="B199" s="400"/>
      <c r="C199" s="401"/>
      <c r="D199" s="400"/>
      <c r="E199" s="332"/>
      <c r="F199" s="332"/>
      <c r="G199" s="332"/>
      <c r="H199" s="332"/>
      <c r="I199" s="332"/>
      <c r="J199" s="332"/>
      <c r="K199" s="332"/>
      <c r="L199" s="332"/>
      <c r="M199" s="332"/>
      <c r="N199" s="332"/>
      <c r="O199" s="332"/>
      <c r="P199" s="332"/>
      <c r="Q199" s="332"/>
      <c r="R199" s="332"/>
      <c r="S199" s="332"/>
      <c r="T199" s="332"/>
      <c r="U199" s="332"/>
      <c r="V199" s="332"/>
      <c r="W199" s="332"/>
      <c r="X199" s="332"/>
      <c r="Y199" s="332"/>
      <c r="Z199" s="332"/>
    </row>
    <row r="200" spans="1:26" ht="13.5" hidden="1" customHeight="1" x14ac:dyDescent="0.25">
      <c r="A200" s="332"/>
      <c r="B200" s="400"/>
      <c r="C200" s="401"/>
      <c r="D200" s="400"/>
      <c r="E200" s="332"/>
      <c r="F200" s="332"/>
      <c r="G200" s="332"/>
      <c r="H200" s="332"/>
      <c r="I200" s="332"/>
      <c r="J200" s="332"/>
      <c r="K200" s="332"/>
      <c r="L200" s="332"/>
      <c r="M200" s="332"/>
      <c r="N200" s="332"/>
      <c r="O200" s="332"/>
      <c r="P200" s="332"/>
      <c r="Q200" s="332"/>
      <c r="R200" s="332"/>
      <c r="S200" s="332"/>
      <c r="T200" s="332"/>
      <c r="U200" s="332"/>
      <c r="V200" s="332"/>
      <c r="W200" s="332"/>
      <c r="X200" s="332"/>
      <c r="Y200" s="332"/>
      <c r="Z200" s="332"/>
    </row>
    <row r="201" spans="1:26" ht="13.5" hidden="1" customHeight="1" x14ac:dyDescent="0.25">
      <c r="A201" s="332"/>
      <c r="B201" s="400"/>
      <c r="C201" s="401"/>
      <c r="D201" s="400"/>
      <c r="E201" s="332"/>
      <c r="F201" s="332"/>
      <c r="G201" s="332"/>
      <c r="H201" s="332"/>
      <c r="I201" s="332"/>
      <c r="J201" s="332"/>
      <c r="K201" s="332"/>
      <c r="L201" s="332"/>
      <c r="M201" s="332"/>
      <c r="N201" s="332"/>
      <c r="O201" s="332"/>
      <c r="P201" s="332"/>
      <c r="Q201" s="332"/>
      <c r="R201" s="332"/>
      <c r="S201" s="332"/>
      <c r="T201" s="332"/>
      <c r="U201" s="332"/>
      <c r="V201" s="332"/>
      <c r="W201" s="332"/>
      <c r="X201" s="332"/>
      <c r="Y201" s="332"/>
      <c r="Z201" s="332"/>
    </row>
    <row r="202" spans="1:26" ht="13.5" hidden="1" customHeight="1" x14ac:dyDescent="0.25">
      <c r="A202" s="332"/>
      <c r="B202" s="400"/>
      <c r="C202" s="401"/>
      <c r="D202" s="400"/>
      <c r="E202" s="332"/>
      <c r="F202" s="332"/>
      <c r="G202" s="332"/>
      <c r="H202" s="332"/>
      <c r="I202" s="332"/>
      <c r="J202" s="332"/>
      <c r="K202" s="332"/>
      <c r="L202" s="332"/>
      <c r="M202" s="332"/>
      <c r="N202" s="332"/>
      <c r="O202" s="332"/>
      <c r="P202" s="332"/>
      <c r="Q202" s="332"/>
      <c r="R202" s="332"/>
      <c r="S202" s="332"/>
      <c r="T202" s="332"/>
      <c r="U202" s="332"/>
      <c r="V202" s="332"/>
      <c r="W202" s="332"/>
      <c r="X202" s="332"/>
      <c r="Y202" s="332"/>
      <c r="Z202" s="332"/>
    </row>
    <row r="203" spans="1:26" ht="13.5" hidden="1" customHeight="1" x14ac:dyDescent="0.25">
      <c r="A203" s="332"/>
      <c r="B203" s="400"/>
      <c r="C203" s="401"/>
      <c r="D203" s="400"/>
      <c r="E203" s="332"/>
      <c r="F203" s="332"/>
      <c r="G203" s="332"/>
      <c r="H203" s="332"/>
      <c r="I203" s="332"/>
      <c r="J203" s="332"/>
      <c r="K203" s="332"/>
      <c r="L203" s="332"/>
      <c r="M203" s="332"/>
      <c r="N203" s="332"/>
      <c r="O203" s="332"/>
      <c r="P203" s="332"/>
      <c r="Q203" s="332"/>
      <c r="R203" s="332"/>
      <c r="S203" s="332"/>
      <c r="T203" s="332"/>
      <c r="U203" s="332"/>
      <c r="V203" s="332"/>
      <c r="W203" s="332"/>
      <c r="X203" s="332"/>
      <c r="Y203" s="332"/>
      <c r="Z203" s="332"/>
    </row>
    <row r="204" spans="1:26" ht="13.5" hidden="1" customHeight="1" x14ac:dyDescent="0.25">
      <c r="A204" s="332"/>
      <c r="B204" s="400"/>
      <c r="C204" s="401"/>
      <c r="D204" s="400"/>
      <c r="E204" s="332"/>
      <c r="F204" s="332"/>
      <c r="G204" s="332"/>
      <c r="H204" s="332"/>
      <c r="I204" s="332"/>
      <c r="J204" s="332"/>
      <c r="K204" s="332"/>
      <c r="L204" s="332"/>
      <c r="M204" s="332"/>
      <c r="N204" s="332"/>
      <c r="O204" s="332"/>
      <c r="P204" s="332"/>
      <c r="Q204" s="332"/>
      <c r="R204" s="332"/>
      <c r="S204" s="332"/>
      <c r="T204" s="332"/>
      <c r="U204" s="332"/>
      <c r="V204" s="332"/>
      <c r="W204" s="332"/>
      <c r="X204" s="332"/>
      <c r="Y204" s="332"/>
      <c r="Z204" s="332"/>
    </row>
    <row r="205" spans="1:26" ht="13.5" hidden="1" customHeight="1" x14ac:dyDescent="0.25">
      <c r="A205" s="332"/>
      <c r="B205" s="400"/>
      <c r="C205" s="401"/>
      <c r="D205" s="400"/>
      <c r="E205" s="332"/>
      <c r="F205" s="332"/>
      <c r="G205" s="332"/>
      <c r="H205" s="332"/>
      <c r="I205" s="332"/>
      <c r="J205" s="332"/>
      <c r="K205" s="332"/>
      <c r="L205" s="332"/>
      <c r="M205" s="332"/>
      <c r="N205" s="332"/>
      <c r="O205" s="332"/>
      <c r="P205" s="332"/>
      <c r="Q205" s="332"/>
      <c r="R205" s="332"/>
      <c r="S205" s="332"/>
      <c r="T205" s="332"/>
      <c r="U205" s="332"/>
      <c r="V205" s="332"/>
      <c r="W205" s="332"/>
      <c r="X205" s="332"/>
      <c r="Y205" s="332"/>
      <c r="Z205" s="332"/>
    </row>
    <row r="206" spans="1:26" ht="13.5" hidden="1" customHeight="1" x14ac:dyDescent="0.25">
      <c r="A206" s="332"/>
      <c r="B206" s="400"/>
      <c r="C206" s="401"/>
      <c r="D206" s="400"/>
      <c r="E206" s="332"/>
      <c r="F206" s="332"/>
      <c r="G206" s="332"/>
      <c r="H206" s="332"/>
      <c r="I206" s="332"/>
      <c r="J206" s="332"/>
      <c r="K206" s="332"/>
      <c r="L206" s="332"/>
      <c r="M206" s="332"/>
      <c r="N206" s="332"/>
      <c r="O206" s="332"/>
      <c r="P206" s="332"/>
      <c r="Q206" s="332"/>
      <c r="R206" s="332"/>
      <c r="S206" s="332"/>
      <c r="T206" s="332"/>
      <c r="U206" s="332"/>
      <c r="V206" s="332"/>
      <c r="W206" s="332"/>
      <c r="X206" s="332"/>
      <c r="Y206" s="332"/>
      <c r="Z206" s="332"/>
    </row>
    <row r="207" spans="1:26" ht="13.5" hidden="1" customHeight="1" x14ac:dyDescent="0.25">
      <c r="A207" s="332"/>
      <c r="B207" s="400"/>
      <c r="C207" s="401"/>
      <c r="D207" s="400"/>
      <c r="E207" s="332"/>
      <c r="F207" s="332"/>
      <c r="G207" s="332"/>
      <c r="H207" s="332"/>
      <c r="I207" s="332"/>
      <c r="J207" s="332"/>
      <c r="K207" s="332"/>
      <c r="L207" s="332"/>
      <c r="M207" s="332"/>
      <c r="N207" s="332"/>
      <c r="O207" s="332"/>
      <c r="P207" s="332"/>
      <c r="Q207" s="332"/>
      <c r="R207" s="332"/>
      <c r="S207" s="332"/>
      <c r="T207" s="332"/>
      <c r="U207" s="332"/>
      <c r="V207" s="332"/>
      <c r="W207" s="332"/>
      <c r="X207" s="332"/>
      <c r="Y207" s="332"/>
      <c r="Z207" s="332"/>
    </row>
    <row r="208" spans="1:26" ht="13.5" hidden="1" customHeight="1" x14ac:dyDescent="0.25">
      <c r="A208" s="332"/>
      <c r="B208" s="400"/>
      <c r="C208" s="401"/>
      <c r="D208" s="400"/>
      <c r="E208" s="332"/>
      <c r="F208" s="332"/>
      <c r="G208" s="332"/>
      <c r="H208" s="332"/>
      <c r="I208" s="332"/>
      <c r="J208" s="332"/>
      <c r="K208" s="332"/>
      <c r="L208" s="332"/>
      <c r="M208" s="332"/>
      <c r="N208" s="332"/>
      <c r="O208" s="332"/>
      <c r="P208" s="332"/>
      <c r="Q208" s="332"/>
      <c r="R208" s="332"/>
      <c r="S208" s="332"/>
      <c r="T208" s="332"/>
      <c r="U208" s="332"/>
      <c r="V208" s="332"/>
      <c r="W208" s="332"/>
      <c r="X208" s="332"/>
      <c r="Y208" s="332"/>
      <c r="Z208" s="332"/>
    </row>
    <row r="209" spans="1:26" ht="13.5" hidden="1" customHeight="1" x14ac:dyDescent="0.25">
      <c r="A209" s="332"/>
      <c r="B209" s="400"/>
      <c r="C209" s="401"/>
      <c r="D209" s="400"/>
      <c r="E209" s="332"/>
      <c r="F209" s="332"/>
      <c r="G209" s="332"/>
      <c r="H209" s="332"/>
      <c r="I209" s="332"/>
      <c r="J209" s="332"/>
      <c r="K209" s="332"/>
      <c r="L209" s="332"/>
      <c r="M209" s="332"/>
      <c r="N209" s="332"/>
      <c r="O209" s="332"/>
      <c r="P209" s="332"/>
      <c r="Q209" s="332"/>
      <c r="R209" s="332"/>
      <c r="S209" s="332"/>
      <c r="T209" s="332"/>
      <c r="U209" s="332"/>
      <c r="V209" s="332"/>
      <c r="W209" s="332"/>
      <c r="X209" s="332"/>
      <c r="Y209" s="332"/>
      <c r="Z209" s="332"/>
    </row>
    <row r="210" spans="1:26" ht="13.5" hidden="1" customHeight="1" x14ac:dyDescent="0.25">
      <c r="A210" s="332"/>
      <c r="B210" s="400"/>
      <c r="C210" s="401"/>
      <c r="D210" s="400"/>
      <c r="E210" s="332"/>
      <c r="F210" s="332"/>
      <c r="G210" s="332"/>
      <c r="H210" s="332"/>
      <c r="I210" s="332"/>
      <c r="J210" s="332"/>
      <c r="K210" s="332"/>
      <c r="L210" s="332"/>
      <c r="M210" s="332"/>
      <c r="N210" s="332"/>
      <c r="O210" s="332"/>
      <c r="P210" s="332"/>
      <c r="Q210" s="332"/>
      <c r="R210" s="332"/>
      <c r="S210" s="332"/>
      <c r="T210" s="332"/>
      <c r="U210" s="332"/>
      <c r="V210" s="332"/>
      <c r="W210" s="332"/>
      <c r="X210" s="332"/>
      <c r="Y210" s="332"/>
      <c r="Z210" s="332"/>
    </row>
    <row r="211" spans="1:26" ht="13.5" hidden="1" customHeight="1" x14ac:dyDescent="0.25">
      <c r="A211" s="332"/>
      <c r="B211" s="400"/>
      <c r="C211" s="401"/>
      <c r="D211" s="400"/>
      <c r="E211" s="332"/>
      <c r="F211" s="332"/>
      <c r="G211" s="332"/>
      <c r="H211" s="332"/>
      <c r="I211" s="332"/>
      <c r="J211" s="332"/>
      <c r="K211" s="332"/>
      <c r="L211" s="332"/>
      <c r="M211" s="332"/>
      <c r="N211" s="332"/>
      <c r="O211" s="332"/>
      <c r="P211" s="332"/>
      <c r="Q211" s="332"/>
      <c r="R211" s="332"/>
      <c r="S211" s="332"/>
      <c r="T211" s="332"/>
      <c r="U211" s="332"/>
      <c r="V211" s="332"/>
      <c r="W211" s="332"/>
      <c r="X211" s="332"/>
      <c r="Y211" s="332"/>
      <c r="Z211" s="332"/>
    </row>
    <row r="212" spans="1:26" ht="13.5" hidden="1" customHeight="1" x14ac:dyDescent="0.25">
      <c r="A212" s="332"/>
      <c r="B212" s="400"/>
      <c r="C212" s="401"/>
      <c r="D212" s="400"/>
      <c r="E212" s="332"/>
      <c r="F212" s="332"/>
      <c r="G212" s="332"/>
      <c r="H212" s="332"/>
      <c r="I212" s="332"/>
      <c r="J212" s="332"/>
      <c r="K212" s="332"/>
      <c r="L212" s="332"/>
      <c r="M212" s="332"/>
      <c r="N212" s="332"/>
      <c r="O212" s="332"/>
      <c r="P212" s="332"/>
      <c r="Q212" s="332"/>
      <c r="R212" s="332"/>
      <c r="S212" s="332"/>
      <c r="T212" s="332"/>
      <c r="U212" s="332"/>
      <c r="V212" s="332"/>
      <c r="W212" s="332"/>
      <c r="X212" s="332"/>
      <c r="Y212" s="332"/>
      <c r="Z212" s="332"/>
    </row>
    <row r="213" spans="1:26" ht="13.5" hidden="1" customHeight="1" x14ac:dyDescent="0.25">
      <c r="A213" s="332"/>
      <c r="B213" s="400"/>
      <c r="C213" s="401"/>
      <c r="D213" s="400"/>
      <c r="E213" s="332"/>
      <c r="F213" s="332"/>
      <c r="G213" s="332"/>
      <c r="H213" s="332"/>
      <c r="I213" s="332"/>
      <c r="J213" s="332"/>
      <c r="K213" s="332"/>
      <c r="L213" s="332"/>
      <c r="M213" s="332"/>
      <c r="N213" s="332"/>
      <c r="O213" s="332"/>
      <c r="P213" s="332"/>
      <c r="Q213" s="332"/>
      <c r="R213" s="332"/>
      <c r="S213" s="332"/>
      <c r="T213" s="332"/>
      <c r="U213" s="332"/>
      <c r="V213" s="332"/>
      <c r="W213" s="332"/>
      <c r="X213" s="332"/>
      <c r="Y213" s="332"/>
      <c r="Z213" s="332"/>
    </row>
    <row r="214" spans="1:26" ht="13.5" hidden="1" customHeight="1" x14ac:dyDescent="0.25">
      <c r="A214" s="332"/>
      <c r="B214" s="400"/>
      <c r="C214" s="401"/>
      <c r="D214" s="400"/>
      <c r="E214" s="332"/>
      <c r="F214" s="332"/>
      <c r="G214" s="332"/>
      <c r="H214" s="332"/>
      <c r="I214" s="332"/>
      <c r="J214" s="332"/>
      <c r="K214" s="332"/>
      <c r="L214" s="332"/>
      <c r="M214" s="332"/>
      <c r="N214" s="332"/>
      <c r="O214" s="332"/>
      <c r="P214" s="332"/>
      <c r="Q214" s="332"/>
      <c r="R214" s="332"/>
      <c r="S214" s="332"/>
      <c r="T214" s="332"/>
      <c r="U214" s="332"/>
      <c r="V214" s="332"/>
      <c r="W214" s="332"/>
      <c r="X214" s="332"/>
      <c r="Y214" s="332"/>
      <c r="Z214" s="332"/>
    </row>
    <row r="215" spans="1:26" ht="13.5" hidden="1" customHeight="1" x14ac:dyDescent="0.25">
      <c r="A215" s="332"/>
      <c r="B215" s="400"/>
      <c r="C215" s="401"/>
      <c r="D215" s="400"/>
      <c r="E215" s="332"/>
      <c r="F215" s="332"/>
      <c r="G215" s="332"/>
      <c r="H215" s="332"/>
      <c r="I215" s="332"/>
      <c r="J215" s="332"/>
      <c r="K215" s="332"/>
      <c r="L215" s="332"/>
      <c r="M215" s="332"/>
      <c r="N215" s="332"/>
      <c r="O215" s="332"/>
      <c r="P215" s="332"/>
      <c r="Q215" s="332"/>
      <c r="R215" s="332"/>
      <c r="S215" s="332"/>
      <c r="T215" s="332"/>
      <c r="U215" s="332"/>
      <c r="V215" s="332"/>
      <c r="W215" s="332"/>
      <c r="X215" s="332"/>
      <c r="Y215" s="332"/>
      <c r="Z215" s="332"/>
    </row>
    <row r="216" spans="1:26" ht="13.5" hidden="1" customHeight="1" x14ac:dyDescent="0.25">
      <c r="A216" s="332"/>
      <c r="B216" s="400"/>
      <c r="C216" s="401"/>
      <c r="D216" s="400"/>
      <c r="E216" s="332"/>
      <c r="F216" s="332"/>
      <c r="G216" s="332"/>
      <c r="H216" s="332"/>
      <c r="I216" s="332"/>
      <c r="J216" s="332"/>
      <c r="K216" s="332"/>
      <c r="L216" s="332"/>
      <c r="M216" s="332"/>
      <c r="N216" s="332"/>
      <c r="O216" s="332"/>
      <c r="P216" s="332"/>
      <c r="Q216" s="332"/>
      <c r="R216" s="332"/>
      <c r="S216" s="332"/>
      <c r="T216" s="332"/>
      <c r="U216" s="332"/>
      <c r="V216" s="332"/>
      <c r="W216" s="332"/>
      <c r="X216" s="332"/>
      <c r="Y216" s="332"/>
      <c r="Z216" s="332"/>
    </row>
    <row r="217" spans="1:26" ht="13.5" hidden="1" customHeight="1" x14ac:dyDescent="0.25">
      <c r="A217" s="332"/>
      <c r="B217" s="400"/>
      <c r="C217" s="401"/>
      <c r="D217" s="400"/>
      <c r="E217" s="332"/>
      <c r="F217" s="332"/>
      <c r="G217" s="332"/>
      <c r="H217" s="332"/>
      <c r="I217" s="332"/>
      <c r="J217" s="332"/>
      <c r="K217" s="332"/>
      <c r="L217" s="332"/>
      <c r="M217" s="332"/>
      <c r="N217" s="332"/>
      <c r="O217" s="332"/>
      <c r="P217" s="332"/>
      <c r="Q217" s="332"/>
      <c r="R217" s="332"/>
      <c r="S217" s="332"/>
      <c r="T217" s="332"/>
      <c r="U217" s="332"/>
      <c r="V217" s="332"/>
      <c r="W217" s="332"/>
      <c r="X217" s="332"/>
      <c r="Y217" s="332"/>
      <c r="Z217" s="332"/>
    </row>
    <row r="218" spans="1:26" ht="13.5" hidden="1" customHeight="1" x14ac:dyDescent="0.25">
      <c r="A218" s="332"/>
      <c r="B218" s="400"/>
      <c r="C218" s="401"/>
      <c r="D218" s="400"/>
      <c r="E218" s="332"/>
      <c r="F218" s="332"/>
      <c r="G218" s="332"/>
      <c r="H218" s="332"/>
      <c r="I218" s="332"/>
      <c r="J218" s="332"/>
      <c r="K218" s="332"/>
      <c r="L218" s="332"/>
      <c r="M218" s="332"/>
      <c r="N218" s="332"/>
      <c r="O218" s="332"/>
      <c r="P218" s="332"/>
      <c r="Q218" s="332"/>
      <c r="R218" s="332"/>
      <c r="S218" s="332"/>
      <c r="T218" s="332"/>
      <c r="U218" s="332"/>
      <c r="V218" s="332"/>
      <c r="W218" s="332"/>
      <c r="X218" s="332"/>
      <c r="Y218" s="332"/>
      <c r="Z218" s="332"/>
    </row>
    <row r="219" spans="1:26" ht="13.5" hidden="1" customHeight="1" x14ac:dyDescent="0.25">
      <c r="A219" s="332"/>
      <c r="B219" s="400"/>
      <c r="C219" s="401"/>
      <c r="D219" s="400"/>
      <c r="E219" s="332"/>
      <c r="F219" s="332"/>
      <c r="G219" s="332"/>
      <c r="H219" s="332"/>
      <c r="I219" s="332"/>
      <c r="J219" s="332"/>
      <c r="K219" s="332"/>
      <c r="L219" s="332"/>
      <c r="M219" s="332"/>
      <c r="N219" s="332"/>
      <c r="O219" s="332"/>
      <c r="P219" s="332"/>
      <c r="Q219" s="332"/>
      <c r="R219" s="332"/>
      <c r="S219" s="332"/>
      <c r="T219" s="332"/>
      <c r="U219" s="332"/>
      <c r="V219" s="332"/>
      <c r="W219" s="332"/>
      <c r="X219" s="332"/>
      <c r="Y219" s="332"/>
      <c r="Z219" s="332"/>
    </row>
    <row r="220" spans="1:26" ht="13.5" hidden="1" customHeight="1" x14ac:dyDescent="0.25">
      <c r="A220" s="332"/>
      <c r="B220" s="400"/>
      <c r="C220" s="401"/>
      <c r="D220" s="400"/>
      <c r="E220" s="332"/>
      <c r="F220" s="332"/>
      <c r="G220" s="332"/>
      <c r="H220" s="332"/>
      <c r="I220" s="332"/>
      <c r="J220" s="332"/>
      <c r="K220" s="332"/>
      <c r="L220" s="332"/>
      <c r="M220" s="332"/>
      <c r="N220" s="332"/>
      <c r="O220" s="332"/>
      <c r="P220" s="332"/>
      <c r="Q220" s="332"/>
      <c r="R220" s="332"/>
      <c r="S220" s="332"/>
      <c r="T220" s="332"/>
      <c r="U220" s="332"/>
      <c r="V220" s="332"/>
      <c r="W220" s="332"/>
      <c r="X220" s="332"/>
      <c r="Y220" s="332"/>
      <c r="Z220" s="332"/>
    </row>
    <row r="221" spans="1:26" ht="13.5" hidden="1" customHeight="1" x14ac:dyDescent="0.25">
      <c r="A221" s="332"/>
      <c r="B221" s="400"/>
      <c r="C221" s="401"/>
      <c r="D221" s="400"/>
      <c r="E221" s="332"/>
      <c r="F221" s="332"/>
      <c r="G221" s="332"/>
      <c r="H221" s="332"/>
      <c r="I221" s="332"/>
      <c r="J221" s="332"/>
      <c r="K221" s="332"/>
      <c r="L221" s="332"/>
      <c r="M221" s="332"/>
      <c r="N221" s="332"/>
      <c r="O221" s="332"/>
      <c r="P221" s="332"/>
      <c r="Q221" s="332"/>
      <c r="R221" s="332"/>
      <c r="S221" s="332"/>
      <c r="T221" s="332"/>
      <c r="U221" s="332"/>
      <c r="V221" s="332"/>
      <c r="W221" s="332"/>
      <c r="X221" s="332"/>
      <c r="Y221" s="332"/>
      <c r="Z221" s="332"/>
    </row>
    <row r="222" spans="1:26" ht="13.5" hidden="1" customHeight="1" x14ac:dyDescent="0.25">
      <c r="A222" s="332"/>
      <c r="B222" s="400"/>
      <c r="C222" s="401"/>
      <c r="D222" s="400"/>
      <c r="E222" s="332"/>
      <c r="F222" s="332"/>
      <c r="G222" s="332"/>
      <c r="H222" s="332"/>
      <c r="I222" s="332"/>
      <c r="J222" s="332"/>
      <c r="K222" s="332"/>
      <c r="L222" s="332"/>
      <c r="M222" s="332"/>
      <c r="N222" s="332"/>
      <c r="O222" s="332"/>
      <c r="P222" s="332"/>
      <c r="Q222" s="332"/>
      <c r="R222" s="332"/>
      <c r="S222" s="332"/>
      <c r="T222" s="332"/>
      <c r="U222" s="332"/>
      <c r="V222" s="332"/>
      <c r="W222" s="332"/>
      <c r="X222" s="332"/>
      <c r="Y222" s="332"/>
      <c r="Z222" s="332"/>
    </row>
    <row r="223" spans="1:26" ht="13.5" hidden="1" customHeight="1" x14ac:dyDescent="0.25">
      <c r="A223" s="332"/>
      <c r="B223" s="400"/>
      <c r="C223" s="401"/>
      <c r="D223" s="400"/>
      <c r="E223" s="332"/>
      <c r="F223" s="332"/>
      <c r="G223" s="332"/>
      <c r="H223" s="332"/>
      <c r="I223" s="332"/>
      <c r="J223" s="332"/>
      <c r="K223" s="332"/>
      <c r="L223" s="332"/>
      <c r="M223" s="332"/>
      <c r="N223" s="332"/>
      <c r="O223" s="332"/>
      <c r="P223" s="332"/>
      <c r="Q223" s="332"/>
      <c r="R223" s="332"/>
      <c r="S223" s="332"/>
      <c r="T223" s="332"/>
      <c r="U223" s="332"/>
      <c r="V223" s="332"/>
      <c r="W223" s="332"/>
      <c r="X223" s="332"/>
      <c r="Y223" s="332"/>
      <c r="Z223" s="332"/>
    </row>
    <row r="224" spans="1:26" ht="13.5" hidden="1" customHeight="1" x14ac:dyDescent="0.25">
      <c r="A224" s="332"/>
      <c r="B224" s="400"/>
      <c r="C224" s="401"/>
      <c r="D224" s="400"/>
      <c r="E224" s="332"/>
      <c r="F224" s="332"/>
      <c r="G224" s="332"/>
      <c r="H224" s="332"/>
      <c r="I224" s="332"/>
      <c r="J224" s="332"/>
      <c r="K224" s="332"/>
      <c r="L224" s="332"/>
      <c r="M224" s="332"/>
      <c r="N224" s="332"/>
      <c r="O224" s="332"/>
      <c r="P224" s="332"/>
      <c r="Q224" s="332"/>
      <c r="R224" s="332"/>
      <c r="S224" s="332"/>
      <c r="T224" s="332"/>
      <c r="U224" s="332"/>
      <c r="V224" s="332"/>
      <c r="W224" s="332"/>
      <c r="X224" s="332"/>
      <c r="Y224" s="332"/>
      <c r="Z224" s="332"/>
    </row>
    <row r="225" spans="1:26" ht="13.5" hidden="1" customHeight="1" x14ac:dyDescent="0.25">
      <c r="A225" s="332"/>
      <c r="B225" s="400"/>
      <c r="C225" s="401"/>
      <c r="D225" s="400"/>
      <c r="E225" s="332"/>
      <c r="F225" s="332"/>
      <c r="G225" s="332"/>
      <c r="H225" s="332"/>
      <c r="I225" s="332"/>
      <c r="J225" s="332"/>
      <c r="K225" s="332"/>
      <c r="L225" s="332"/>
      <c r="M225" s="332"/>
      <c r="N225" s="332"/>
      <c r="O225" s="332"/>
      <c r="P225" s="332"/>
      <c r="Q225" s="332"/>
      <c r="R225" s="332"/>
      <c r="S225" s="332"/>
      <c r="T225" s="332"/>
      <c r="U225" s="332"/>
      <c r="V225" s="332"/>
      <c r="W225" s="332"/>
      <c r="X225" s="332"/>
      <c r="Y225" s="332"/>
      <c r="Z225" s="332"/>
    </row>
    <row r="226" spans="1:26" ht="13.5" hidden="1" customHeight="1" x14ac:dyDescent="0.25">
      <c r="A226" s="332"/>
      <c r="B226" s="400"/>
      <c r="C226" s="401"/>
      <c r="D226" s="400"/>
      <c r="E226" s="332"/>
      <c r="F226" s="332"/>
      <c r="G226" s="332"/>
      <c r="H226" s="332"/>
      <c r="I226" s="332"/>
      <c r="J226" s="332"/>
      <c r="K226" s="332"/>
      <c r="L226" s="332"/>
      <c r="M226" s="332"/>
      <c r="N226" s="332"/>
      <c r="O226" s="332"/>
      <c r="P226" s="332"/>
      <c r="Q226" s="332"/>
      <c r="R226" s="332"/>
      <c r="S226" s="332"/>
      <c r="T226" s="332"/>
      <c r="U226" s="332"/>
      <c r="V226" s="332"/>
      <c r="W226" s="332"/>
      <c r="X226" s="332"/>
      <c r="Y226" s="332"/>
      <c r="Z226" s="332"/>
    </row>
    <row r="227" spans="1:26" ht="13.5" hidden="1" customHeight="1" x14ac:dyDescent="0.25">
      <c r="A227" s="332"/>
      <c r="B227" s="400"/>
      <c r="C227" s="401"/>
      <c r="D227" s="400"/>
      <c r="E227" s="332"/>
      <c r="F227" s="332"/>
      <c r="G227" s="332"/>
      <c r="H227" s="332"/>
      <c r="I227" s="332"/>
      <c r="J227" s="332"/>
      <c r="K227" s="332"/>
      <c r="L227" s="332"/>
      <c r="M227" s="332"/>
      <c r="N227" s="332"/>
      <c r="O227" s="332"/>
      <c r="P227" s="332"/>
      <c r="Q227" s="332"/>
      <c r="R227" s="332"/>
      <c r="S227" s="332"/>
      <c r="T227" s="332"/>
      <c r="U227" s="332"/>
      <c r="V227" s="332"/>
      <c r="W227" s="332"/>
      <c r="X227" s="332"/>
      <c r="Y227" s="332"/>
      <c r="Z227" s="332"/>
    </row>
    <row r="228" spans="1:26" ht="13.5" hidden="1" customHeight="1" x14ac:dyDescent="0.25">
      <c r="A228" s="332"/>
      <c r="B228" s="400"/>
      <c r="C228" s="401"/>
      <c r="D228" s="400"/>
      <c r="E228" s="332"/>
      <c r="F228" s="332"/>
      <c r="G228" s="332"/>
      <c r="H228" s="332"/>
      <c r="I228" s="332"/>
      <c r="J228" s="332"/>
      <c r="K228" s="332"/>
      <c r="L228" s="332"/>
      <c r="M228" s="332"/>
      <c r="N228" s="332"/>
      <c r="O228" s="332"/>
      <c r="P228" s="332"/>
      <c r="Q228" s="332"/>
      <c r="R228" s="332"/>
      <c r="S228" s="332"/>
      <c r="T228" s="332"/>
      <c r="U228" s="332"/>
      <c r="V228" s="332"/>
      <c r="W228" s="332"/>
      <c r="X228" s="332"/>
      <c r="Y228" s="332"/>
      <c r="Z228" s="332"/>
    </row>
    <row r="229" spans="1:26" ht="13.5" hidden="1" customHeight="1" x14ac:dyDescent="0.25">
      <c r="A229" s="332"/>
      <c r="B229" s="400"/>
      <c r="C229" s="401"/>
      <c r="D229" s="400"/>
      <c r="E229" s="332"/>
      <c r="F229" s="332"/>
      <c r="G229" s="332"/>
      <c r="H229" s="332"/>
      <c r="I229" s="332"/>
      <c r="J229" s="332"/>
      <c r="K229" s="332"/>
      <c r="L229" s="332"/>
      <c r="M229" s="332"/>
      <c r="N229" s="332"/>
      <c r="O229" s="332"/>
      <c r="P229" s="332"/>
      <c r="Q229" s="332"/>
      <c r="R229" s="332"/>
      <c r="S229" s="332"/>
      <c r="T229" s="332"/>
      <c r="U229" s="332"/>
      <c r="V229" s="332"/>
      <c r="W229" s="332"/>
      <c r="X229" s="332"/>
      <c r="Y229" s="332"/>
      <c r="Z229" s="332"/>
    </row>
    <row r="230" spans="1:26" ht="13.5" hidden="1" customHeight="1" x14ac:dyDescent="0.25">
      <c r="A230" s="332"/>
      <c r="B230" s="400"/>
      <c r="C230" s="401"/>
      <c r="D230" s="400"/>
      <c r="E230" s="332"/>
      <c r="F230" s="332"/>
      <c r="G230" s="332"/>
      <c r="H230" s="332"/>
      <c r="I230" s="332"/>
      <c r="J230" s="332"/>
      <c r="K230" s="332"/>
      <c r="L230" s="332"/>
      <c r="M230" s="332"/>
      <c r="N230" s="332"/>
      <c r="O230" s="332"/>
      <c r="P230" s="332"/>
      <c r="Q230" s="332"/>
      <c r="R230" s="332"/>
      <c r="S230" s="332"/>
      <c r="T230" s="332"/>
      <c r="U230" s="332"/>
      <c r="V230" s="332"/>
      <c r="W230" s="332"/>
      <c r="X230" s="332"/>
      <c r="Y230" s="332"/>
      <c r="Z230" s="332"/>
    </row>
    <row r="231" spans="1:26" ht="13.5" hidden="1" customHeight="1" x14ac:dyDescent="0.25">
      <c r="A231" s="332"/>
      <c r="B231" s="400"/>
      <c r="C231" s="401"/>
      <c r="D231" s="400"/>
      <c r="E231" s="332"/>
      <c r="F231" s="332"/>
      <c r="G231" s="332"/>
      <c r="H231" s="332"/>
      <c r="I231" s="332"/>
      <c r="J231" s="332"/>
      <c r="K231" s="332"/>
      <c r="L231" s="332"/>
      <c r="M231" s="332"/>
      <c r="N231" s="332"/>
      <c r="O231" s="332"/>
      <c r="P231" s="332"/>
      <c r="Q231" s="332"/>
      <c r="R231" s="332"/>
      <c r="S231" s="332"/>
      <c r="T231" s="332"/>
      <c r="U231" s="332"/>
      <c r="V231" s="332"/>
      <c r="W231" s="332"/>
      <c r="X231" s="332"/>
      <c r="Y231" s="332"/>
      <c r="Z231" s="332"/>
    </row>
    <row r="232" spans="1:26" ht="13.5" hidden="1" customHeight="1" x14ac:dyDescent="0.25">
      <c r="A232" s="332"/>
      <c r="B232" s="400"/>
      <c r="C232" s="401"/>
      <c r="D232" s="400"/>
      <c r="E232" s="332"/>
      <c r="F232" s="332"/>
      <c r="G232" s="332"/>
      <c r="H232" s="332"/>
      <c r="I232" s="332"/>
      <c r="J232" s="332"/>
      <c r="K232" s="332"/>
      <c r="L232" s="332"/>
      <c r="M232" s="332"/>
      <c r="N232" s="332"/>
      <c r="O232" s="332"/>
      <c r="P232" s="332"/>
      <c r="Q232" s="332"/>
      <c r="R232" s="332"/>
      <c r="S232" s="332"/>
      <c r="T232" s="332"/>
      <c r="U232" s="332"/>
      <c r="V232" s="332"/>
      <c r="W232" s="332"/>
      <c r="X232" s="332"/>
      <c r="Y232" s="332"/>
      <c r="Z232" s="332"/>
    </row>
    <row r="233" spans="1:26" ht="13.5" hidden="1" customHeight="1" x14ac:dyDescent="0.25">
      <c r="A233" s="332"/>
      <c r="B233" s="400"/>
      <c r="C233" s="401"/>
      <c r="D233" s="400"/>
      <c r="E233" s="332"/>
      <c r="F233" s="332"/>
      <c r="G233" s="332"/>
      <c r="H233" s="332"/>
      <c r="I233" s="332"/>
      <c r="J233" s="332"/>
      <c r="K233" s="332"/>
      <c r="L233" s="332"/>
      <c r="M233" s="332"/>
      <c r="N233" s="332"/>
      <c r="O233" s="332"/>
      <c r="P233" s="332"/>
      <c r="Q233" s="332"/>
      <c r="R233" s="332"/>
      <c r="S233" s="332"/>
      <c r="T233" s="332"/>
      <c r="U233" s="332"/>
      <c r="V233" s="332"/>
      <c r="W233" s="332"/>
      <c r="X233" s="332"/>
      <c r="Y233" s="332"/>
      <c r="Z233" s="332"/>
    </row>
    <row r="234" spans="1:26" ht="13.5" hidden="1" customHeight="1" x14ac:dyDescent="0.25">
      <c r="A234" s="332"/>
      <c r="B234" s="400"/>
      <c r="C234" s="401"/>
      <c r="D234" s="400"/>
      <c r="E234" s="332"/>
      <c r="F234" s="332"/>
      <c r="G234" s="332"/>
      <c r="H234" s="332"/>
      <c r="I234" s="332"/>
      <c r="J234" s="332"/>
      <c r="K234" s="332"/>
      <c r="L234" s="332"/>
      <c r="M234" s="332"/>
      <c r="N234" s="332"/>
      <c r="O234" s="332"/>
      <c r="P234" s="332"/>
      <c r="Q234" s="332"/>
      <c r="R234" s="332"/>
      <c r="S234" s="332"/>
      <c r="T234" s="332"/>
      <c r="U234" s="332"/>
      <c r="V234" s="332"/>
      <c r="W234" s="332"/>
      <c r="X234" s="332"/>
      <c r="Y234" s="332"/>
      <c r="Z234" s="332"/>
    </row>
    <row r="235" spans="1:26" ht="13.5" hidden="1" customHeight="1" x14ac:dyDescent="0.25">
      <c r="A235" s="332"/>
      <c r="B235" s="400"/>
      <c r="C235" s="401"/>
      <c r="D235" s="400"/>
      <c r="E235" s="332"/>
      <c r="F235" s="332"/>
      <c r="G235" s="332"/>
      <c r="H235" s="332"/>
      <c r="I235" s="332"/>
      <c r="J235" s="332"/>
      <c r="K235" s="332"/>
      <c r="L235" s="332"/>
      <c r="M235" s="332"/>
      <c r="N235" s="332"/>
      <c r="O235" s="332"/>
      <c r="P235" s="332"/>
      <c r="Q235" s="332"/>
      <c r="R235" s="332"/>
      <c r="S235" s="332"/>
      <c r="T235" s="332"/>
      <c r="U235" s="332"/>
      <c r="V235" s="332"/>
      <c r="W235" s="332"/>
      <c r="X235" s="332"/>
      <c r="Y235" s="332"/>
      <c r="Z235" s="332"/>
    </row>
    <row r="236" spans="1:26" ht="13.5" hidden="1" customHeight="1" x14ac:dyDescent="0.25">
      <c r="A236" s="332"/>
      <c r="B236" s="400"/>
      <c r="C236" s="401"/>
      <c r="D236" s="400"/>
      <c r="E236" s="332"/>
      <c r="F236" s="332"/>
      <c r="G236" s="332"/>
      <c r="H236" s="332"/>
      <c r="I236" s="332"/>
      <c r="J236" s="332"/>
      <c r="K236" s="332"/>
      <c r="L236" s="332"/>
      <c r="M236" s="332"/>
      <c r="N236" s="332"/>
      <c r="O236" s="332"/>
      <c r="P236" s="332"/>
      <c r="Q236" s="332"/>
      <c r="R236" s="332"/>
      <c r="S236" s="332"/>
      <c r="T236" s="332"/>
      <c r="U236" s="332"/>
      <c r="V236" s="332"/>
      <c r="W236" s="332"/>
      <c r="X236" s="332"/>
      <c r="Y236" s="332"/>
      <c r="Z236" s="332"/>
    </row>
    <row r="237" spans="1:26" ht="13.5" hidden="1" customHeight="1" x14ac:dyDescent="0.25">
      <c r="A237" s="332"/>
      <c r="B237" s="400"/>
      <c r="C237" s="401"/>
      <c r="D237" s="400"/>
      <c r="E237" s="332"/>
      <c r="F237" s="332"/>
      <c r="G237" s="332"/>
      <c r="H237" s="332"/>
      <c r="I237" s="332"/>
      <c r="J237" s="332"/>
      <c r="K237" s="332"/>
      <c r="L237" s="332"/>
      <c r="M237" s="332"/>
      <c r="N237" s="332"/>
      <c r="O237" s="332"/>
      <c r="P237" s="332"/>
      <c r="Q237" s="332"/>
      <c r="R237" s="332"/>
      <c r="S237" s="332"/>
      <c r="T237" s="332"/>
      <c r="U237" s="332"/>
      <c r="V237" s="332"/>
      <c r="W237" s="332"/>
      <c r="X237" s="332"/>
      <c r="Y237" s="332"/>
      <c r="Z237" s="332"/>
    </row>
    <row r="238" spans="1:26" ht="13.5" hidden="1" customHeight="1" x14ac:dyDescent="0.25">
      <c r="A238" s="332"/>
      <c r="B238" s="400"/>
      <c r="C238" s="401"/>
      <c r="D238" s="400"/>
      <c r="E238" s="332"/>
      <c r="F238" s="332"/>
      <c r="G238" s="332"/>
      <c r="H238" s="332"/>
      <c r="I238" s="332"/>
      <c r="J238" s="332"/>
      <c r="K238" s="332"/>
      <c r="L238" s="332"/>
      <c r="M238" s="332"/>
      <c r="N238" s="332"/>
      <c r="O238" s="332"/>
      <c r="P238" s="332"/>
      <c r="Q238" s="332"/>
      <c r="R238" s="332"/>
      <c r="S238" s="332"/>
      <c r="T238" s="332"/>
      <c r="U238" s="332"/>
      <c r="V238" s="332"/>
      <c r="W238" s="332"/>
      <c r="X238" s="332"/>
      <c r="Y238" s="332"/>
      <c r="Z238" s="332"/>
    </row>
    <row r="239" spans="1:26" ht="13.5" hidden="1" customHeight="1" x14ac:dyDescent="0.25">
      <c r="A239" s="332"/>
      <c r="B239" s="400"/>
      <c r="C239" s="401"/>
      <c r="D239" s="400"/>
      <c r="E239" s="332"/>
      <c r="F239" s="332"/>
      <c r="G239" s="332"/>
      <c r="H239" s="332"/>
      <c r="I239" s="332"/>
      <c r="J239" s="332"/>
      <c r="K239" s="332"/>
      <c r="L239" s="332"/>
      <c r="M239" s="332"/>
      <c r="N239" s="332"/>
      <c r="O239" s="332"/>
      <c r="P239" s="332"/>
      <c r="Q239" s="332"/>
      <c r="R239" s="332"/>
      <c r="S239" s="332"/>
      <c r="T239" s="332"/>
      <c r="U239" s="332"/>
      <c r="V239" s="332"/>
      <c r="W239" s="332"/>
      <c r="X239" s="332"/>
      <c r="Y239" s="332"/>
      <c r="Z239" s="332"/>
    </row>
    <row r="240" spans="1:26" ht="15.75" hidden="1" customHeight="1" x14ac:dyDescent="0.25"/>
    <row r="241" customFormat="1" ht="15.75" hidden="1" customHeight="1" x14ac:dyDescent="0.25"/>
    <row r="242" customFormat="1" ht="15.75" hidden="1" customHeight="1" x14ac:dyDescent="0.25"/>
    <row r="243" customFormat="1" ht="15.75" hidden="1" customHeight="1" x14ac:dyDescent="0.25"/>
    <row r="244" customFormat="1" ht="15.75" hidden="1" customHeight="1" x14ac:dyDescent="0.25"/>
    <row r="245" customFormat="1" ht="15.75" hidden="1" customHeight="1" x14ac:dyDescent="0.25"/>
    <row r="246" customFormat="1" ht="15.75" hidden="1" customHeight="1" x14ac:dyDescent="0.25"/>
    <row r="247" customFormat="1" ht="15.75" hidden="1" customHeight="1" x14ac:dyDescent="0.25"/>
    <row r="248" customFormat="1" ht="15.75" hidden="1" customHeight="1" x14ac:dyDescent="0.25"/>
    <row r="249" customFormat="1" ht="15.75" hidden="1" customHeight="1" x14ac:dyDescent="0.25"/>
    <row r="250" customFormat="1" ht="15.75" hidden="1" customHeight="1" x14ac:dyDescent="0.25"/>
    <row r="251" customFormat="1" ht="15.75" hidden="1" customHeight="1" x14ac:dyDescent="0.25"/>
    <row r="252" customFormat="1" ht="15.75" hidden="1" customHeight="1" x14ac:dyDescent="0.25"/>
    <row r="253" customFormat="1" ht="15.75" hidden="1" customHeight="1" x14ac:dyDescent="0.25"/>
    <row r="254" customFormat="1" ht="15.75" hidden="1" customHeight="1" x14ac:dyDescent="0.25"/>
    <row r="255" customFormat="1" ht="15.75" hidden="1" customHeight="1" x14ac:dyDescent="0.25"/>
    <row r="256" customFormat="1" ht="15.75" hidden="1" customHeight="1" x14ac:dyDescent="0.25"/>
    <row r="257" customFormat="1" ht="15.75" hidden="1" customHeight="1" x14ac:dyDescent="0.25"/>
    <row r="258" customFormat="1" ht="15.75" hidden="1" customHeight="1" x14ac:dyDescent="0.25"/>
    <row r="259" customFormat="1" ht="15.75" hidden="1" customHeight="1" x14ac:dyDescent="0.25"/>
    <row r="260" customFormat="1" ht="15.75" hidden="1" customHeight="1" x14ac:dyDescent="0.25"/>
    <row r="261" customFormat="1" ht="15.75" hidden="1" customHeight="1" x14ac:dyDescent="0.25"/>
    <row r="262" customFormat="1" ht="15.75" hidden="1" customHeight="1" x14ac:dyDescent="0.25"/>
    <row r="263" customFormat="1" ht="15.75" hidden="1" customHeight="1" x14ac:dyDescent="0.25"/>
    <row r="264" customFormat="1" ht="15.75" hidden="1" customHeight="1" x14ac:dyDescent="0.25"/>
    <row r="265" customFormat="1" ht="15.75" hidden="1" customHeight="1" x14ac:dyDescent="0.25"/>
    <row r="266" customFormat="1" ht="15.75" hidden="1" customHeight="1" x14ac:dyDescent="0.25"/>
    <row r="267" customFormat="1" ht="15.75" hidden="1" customHeight="1" x14ac:dyDescent="0.25"/>
    <row r="268" customFormat="1" ht="15.75" hidden="1" customHeight="1" x14ac:dyDescent="0.25"/>
    <row r="269" customFormat="1" ht="15.75" hidden="1" customHeight="1" x14ac:dyDescent="0.25"/>
    <row r="270" customFormat="1" ht="15.75" hidden="1" customHeight="1" x14ac:dyDescent="0.25"/>
    <row r="271" customFormat="1" ht="15.75" hidden="1" customHeight="1" x14ac:dyDescent="0.25"/>
    <row r="272" customFormat="1" ht="15.75" hidden="1" customHeight="1" x14ac:dyDescent="0.25"/>
    <row r="273" customFormat="1" ht="15.75" hidden="1" customHeight="1" x14ac:dyDescent="0.25"/>
    <row r="274" customFormat="1" ht="15.75" hidden="1" customHeight="1" x14ac:dyDescent="0.25"/>
    <row r="275" customFormat="1" ht="15.75" hidden="1" customHeight="1" x14ac:dyDescent="0.25"/>
    <row r="276" customFormat="1" ht="15.75" hidden="1" customHeight="1" x14ac:dyDescent="0.25"/>
    <row r="277" customFormat="1" ht="15.75" hidden="1" customHeight="1" x14ac:dyDescent="0.25"/>
    <row r="278" customFormat="1" ht="15.75" hidden="1" customHeight="1" x14ac:dyDescent="0.25"/>
    <row r="279" customFormat="1" ht="15.75" hidden="1" customHeight="1" x14ac:dyDescent="0.25"/>
    <row r="280" customFormat="1" ht="15.75" hidden="1" customHeight="1" x14ac:dyDescent="0.25"/>
    <row r="281" customFormat="1" ht="15.75" hidden="1" customHeight="1" x14ac:dyDescent="0.25"/>
    <row r="282" customFormat="1" ht="15.75" hidden="1" customHeight="1" x14ac:dyDescent="0.25"/>
    <row r="283" customFormat="1" ht="15.75" hidden="1" customHeight="1" x14ac:dyDescent="0.25"/>
    <row r="284" customFormat="1" ht="15.75" hidden="1" customHeight="1" x14ac:dyDescent="0.25"/>
    <row r="285" customFormat="1" ht="15.75" hidden="1" customHeight="1" x14ac:dyDescent="0.25"/>
    <row r="286" customFormat="1" ht="15.75" hidden="1" customHeight="1" x14ac:dyDescent="0.25"/>
    <row r="287" customFormat="1" ht="15.75" hidden="1" customHeight="1" x14ac:dyDescent="0.25"/>
    <row r="288" customFormat="1" ht="15.75" hidden="1" customHeight="1" x14ac:dyDescent="0.25"/>
    <row r="289" customFormat="1" ht="15.75" hidden="1" customHeight="1" x14ac:dyDescent="0.25"/>
    <row r="290" customFormat="1" ht="15.75" hidden="1" customHeight="1" x14ac:dyDescent="0.25"/>
    <row r="291" customFormat="1" ht="15.75" hidden="1" customHeight="1" x14ac:dyDescent="0.25"/>
    <row r="292" customFormat="1" ht="15.75" hidden="1" customHeight="1" x14ac:dyDescent="0.25"/>
    <row r="293" customFormat="1" ht="15.75" hidden="1" customHeight="1" x14ac:dyDescent="0.25"/>
    <row r="294" customFormat="1" ht="15.75" hidden="1" customHeight="1" x14ac:dyDescent="0.25"/>
    <row r="295" customFormat="1" ht="15.75" hidden="1" customHeight="1" x14ac:dyDescent="0.25"/>
    <row r="296" customFormat="1" ht="15.75" hidden="1" customHeight="1" x14ac:dyDescent="0.25"/>
    <row r="297" customFormat="1" ht="15.75" hidden="1" customHeight="1" x14ac:dyDescent="0.25"/>
    <row r="298" customFormat="1" ht="15.75" hidden="1" customHeight="1" x14ac:dyDescent="0.25"/>
    <row r="299" customFormat="1" ht="15.75" hidden="1" customHeight="1" x14ac:dyDescent="0.25"/>
    <row r="300" customFormat="1" ht="15.75" hidden="1" customHeight="1" x14ac:dyDescent="0.25"/>
    <row r="301" customFormat="1" ht="15.75" hidden="1" customHeight="1" x14ac:dyDescent="0.25"/>
    <row r="302" customFormat="1" ht="15.75" hidden="1" customHeight="1" x14ac:dyDescent="0.25"/>
    <row r="303" customFormat="1" ht="15.75" hidden="1" customHeight="1" x14ac:dyDescent="0.25"/>
    <row r="304" customFormat="1" ht="15.75" hidden="1" customHeight="1" x14ac:dyDescent="0.25"/>
    <row r="305" customFormat="1" ht="15.75" hidden="1" customHeight="1" x14ac:dyDescent="0.25"/>
    <row r="306" customFormat="1" ht="15.75" hidden="1" customHeight="1" x14ac:dyDescent="0.25"/>
    <row r="307" customFormat="1" ht="15.75" hidden="1" customHeight="1" x14ac:dyDescent="0.25"/>
    <row r="308" customFormat="1" ht="15.75" hidden="1" customHeight="1" x14ac:dyDescent="0.25"/>
    <row r="309" customFormat="1" ht="15.75" hidden="1" customHeight="1" x14ac:dyDescent="0.25"/>
    <row r="310" customFormat="1" ht="15.75" hidden="1" customHeight="1" x14ac:dyDescent="0.25"/>
    <row r="311" customFormat="1" ht="15.75" hidden="1" customHeight="1" x14ac:dyDescent="0.25"/>
    <row r="312" customFormat="1" ht="15.75" hidden="1" customHeight="1" x14ac:dyDescent="0.25"/>
    <row r="313" customFormat="1" ht="15.75" hidden="1" customHeight="1" x14ac:dyDescent="0.25"/>
    <row r="314" customFormat="1" ht="15.75" hidden="1" customHeight="1" x14ac:dyDescent="0.25"/>
    <row r="315" customFormat="1" ht="15.75" hidden="1" customHeight="1" x14ac:dyDescent="0.25"/>
    <row r="316" customFormat="1" ht="15.75" hidden="1" customHeight="1" x14ac:dyDescent="0.25"/>
    <row r="317" customFormat="1" ht="15.75" hidden="1" customHeight="1" x14ac:dyDescent="0.25"/>
    <row r="318" customFormat="1" ht="15.75" hidden="1" customHeight="1" x14ac:dyDescent="0.25"/>
    <row r="319" customFormat="1" ht="15.75" hidden="1" customHeight="1" x14ac:dyDescent="0.25"/>
    <row r="320" customFormat="1" ht="15.75" hidden="1" customHeight="1" x14ac:dyDescent="0.25"/>
    <row r="321" customFormat="1" ht="15.75" hidden="1" customHeight="1" x14ac:dyDescent="0.25"/>
    <row r="322" customFormat="1" ht="15.75" hidden="1" customHeight="1" x14ac:dyDescent="0.25"/>
    <row r="323" customFormat="1" ht="15.75" hidden="1" customHeight="1" x14ac:dyDescent="0.25"/>
    <row r="324" customFormat="1" ht="15.75" hidden="1" customHeight="1" x14ac:dyDescent="0.25"/>
    <row r="325" customFormat="1" ht="15.75" hidden="1" customHeight="1" x14ac:dyDescent="0.25"/>
    <row r="326" customFormat="1" ht="15.75" hidden="1" customHeight="1" x14ac:dyDescent="0.25"/>
    <row r="327" customFormat="1" ht="15.75" hidden="1" customHeight="1" x14ac:dyDescent="0.25"/>
    <row r="328" customFormat="1" ht="15.75" hidden="1" customHeight="1" x14ac:dyDescent="0.25"/>
    <row r="329" customFormat="1" ht="15.75" hidden="1" customHeight="1" x14ac:dyDescent="0.25"/>
    <row r="330" customFormat="1" ht="15.75" hidden="1" customHeight="1" x14ac:dyDescent="0.25"/>
    <row r="331" customFormat="1" ht="15.75" hidden="1" customHeight="1" x14ac:dyDescent="0.25"/>
    <row r="332" customFormat="1" ht="15.75" hidden="1" customHeight="1" x14ac:dyDescent="0.25"/>
    <row r="333" customFormat="1" ht="15.75" hidden="1" customHeight="1" x14ac:dyDescent="0.25"/>
    <row r="334" customFormat="1" ht="15.75" hidden="1" customHeight="1" x14ac:dyDescent="0.25"/>
    <row r="335" customFormat="1" ht="15.75" hidden="1" customHeight="1" x14ac:dyDescent="0.25"/>
    <row r="336" customFormat="1" ht="15.75" hidden="1" customHeight="1" x14ac:dyDescent="0.25"/>
    <row r="337" customFormat="1" ht="15.75" hidden="1" customHeight="1" x14ac:dyDescent="0.25"/>
    <row r="338" customFormat="1" ht="15.75" hidden="1" customHeight="1" x14ac:dyDescent="0.25"/>
    <row r="339" customFormat="1" ht="15.75" hidden="1" customHeight="1" x14ac:dyDescent="0.25"/>
    <row r="340" customFormat="1" ht="15.75" hidden="1" customHeight="1" x14ac:dyDescent="0.25"/>
    <row r="341" customFormat="1" ht="15.75" hidden="1" customHeight="1" x14ac:dyDescent="0.25"/>
    <row r="342" customFormat="1" ht="15.75" hidden="1" customHeight="1" x14ac:dyDescent="0.25"/>
    <row r="343" customFormat="1" ht="15.75" hidden="1" customHeight="1" x14ac:dyDescent="0.25"/>
    <row r="344" customFormat="1" ht="15.75" hidden="1" customHeight="1" x14ac:dyDescent="0.25"/>
    <row r="345" customFormat="1" ht="15.75" hidden="1" customHeight="1" x14ac:dyDescent="0.25"/>
    <row r="346" customFormat="1" ht="15.75" hidden="1" customHeight="1" x14ac:dyDescent="0.25"/>
    <row r="347" customFormat="1" ht="15.75" hidden="1" customHeight="1" x14ac:dyDescent="0.25"/>
    <row r="348" customFormat="1" ht="15.75" hidden="1" customHeight="1" x14ac:dyDescent="0.25"/>
    <row r="349" customFormat="1" ht="15.75" hidden="1" customHeight="1" x14ac:dyDescent="0.25"/>
    <row r="350" customFormat="1" ht="15.75" hidden="1" customHeight="1" x14ac:dyDescent="0.25"/>
    <row r="351" customFormat="1" ht="15.75" hidden="1" customHeight="1" x14ac:dyDescent="0.25"/>
    <row r="352" customFormat="1" ht="15.75" hidden="1" customHeight="1" x14ac:dyDescent="0.25"/>
    <row r="353" customFormat="1" ht="15.75" hidden="1" customHeight="1" x14ac:dyDescent="0.25"/>
    <row r="354" customFormat="1" ht="15.75" hidden="1" customHeight="1" x14ac:dyDescent="0.25"/>
    <row r="355" customFormat="1" ht="15.75" hidden="1" customHeight="1" x14ac:dyDescent="0.25"/>
    <row r="356" customFormat="1" ht="15.75" hidden="1" customHeight="1" x14ac:dyDescent="0.25"/>
    <row r="357" customFormat="1" ht="15.75" hidden="1" customHeight="1" x14ac:dyDescent="0.25"/>
    <row r="358" customFormat="1" ht="15.75" hidden="1" customHeight="1" x14ac:dyDescent="0.25"/>
    <row r="359" customFormat="1" ht="15.75" hidden="1" customHeight="1" x14ac:dyDescent="0.25"/>
    <row r="360" customFormat="1" ht="15.75" hidden="1" customHeight="1" x14ac:dyDescent="0.25"/>
    <row r="361" customFormat="1" ht="15.75" hidden="1" customHeight="1" x14ac:dyDescent="0.25"/>
    <row r="362" customFormat="1" ht="15.75" hidden="1" customHeight="1" x14ac:dyDescent="0.25"/>
    <row r="363" customFormat="1" ht="15.75" hidden="1" customHeight="1" x14ac:dyDescent="0.25"/>
    <row r="364" customFormat="1" ht="15.75" hidden="1" customHeight="1" x14ac:dyDescent="0.25"/>
    <row r="365" customFormat="1" ht="15.75" hidden="1" customHeight="1" x14ac:dyDescent="0.25"/>
    <row r="366" customFormat="1" ht="15.75" hidden="1" customHeight="1" x14ac:dyDescent="0.25"/>
    <row r="367" customFormat="1" ht="15.75" hidden="1" customHeight="1" x14ac:dyDescent="0.25"/>
    <row r="368" customFormat="1" ht="15.75" hidden="1" customHeight="1" x14ac:dyDescent="0.25"/>
    <row r="369" customFormat="1" ht="15.75" hidden="1" customHeight="1" x14ac:dyDescent="0.25"/>
    <row r="370" customFormat="1" ht="15.75" hidden="1" customHeight="1" x14ac:dyDescent="0.25"/>
    <row r="371" customFormat="1" ht="15.75" hidden="1" customHeight="1" x14ac:dyDescent="0.25"/>
    <row r="372" customFormat="1" ht="15.75" hidden="1" customHeight="1" x14ac:dyDescent="0.25"/>
    <row r="373" customFormat="1" ht="15.75" hidden="1" customHeight="1" x14ac:dyDescent="0.25"/>
    <row r="374" customFormat="1" ht="15.75" hidden="1" customHeight="1" x14ac:dyDescent="0.25"/>
    <row r="375" customFormat="1" ht="15.75" hidden="1" customHeight="1" x14ac:dyDescent="0.25"/>
    <row r="376" customFormat="1" ht="15.75" hidden="1" customHeight="1" x14ac:dyDescent="0.25"/>
    <row r="377" customFormat="1" ht="15.75" hidden="1" customHeight="1" x14ac:dyDescent="0.25"/>
    <row r="378" customFormat="1" ht="15.75" hidden="1" customHeight="1" x14ac:dyDescent="0.25"/>
    <row r="379" customFormat="1" ht="15.75" hidden="1" customHeight="1" x14ac:dyDescent="0.25"/>
    <row r="380" customFormat="1" ht="15.75" hidden="1" customHeight="1" x14ac:dyDescent="0.25"/>
    <row r="381" customFormat="1" ht="15.75" hidden="1" customHeight="1" x14ac:dyDescent="0.25"/>
    <row r="382" customFormat="1" ht="15.75" hidden="1" customHeight="1" x14ac:dyDescent="0.25"/>
    <row r="383" customFormat="1" ht="15.75" hidden="1" customHeight="1" x14ac:dyDescent="0.25"/>
    <row r="384" customFormat="1" ht="15.75" hidden="1" customHeight="1" x14ac:dyDescent="0.25"/>
    <row r="385" customFormat="1" ht="15.75" hidden="1" customHeight="1" x14ac:dyDescent="0.25"/>
    <row r="386" customFormat="1" ht="15.75" hidden="1" customHeight="1" x14ac:dyDescent="0.25"/>
    <row r="387" customFormat="1" ht="15.75" hidden="1" customHeight="1" x14ac:dyDescent="0.25"/>
    <row r="388" customFormat="1" ht="15.75" hidden="1" customHeight="1" x14ac:dyDescent="0.25"/>
    <row r="389" customFormat="1" ht="15.75" hidden="1" customHeight="1" x14ac:dyDescent="0.25"/>
    <row r="390" customFormat="1" ht="15.75" hidden="1" customHeight="1" x14ac:dyDescent="0.25"/>
    <row r="391" customFormat="1" ht="15.75" hidden="1" customHeight="1" x14ac:dyDescent="0.25"/>
    <row r="392" customFormat="1" ht="15.75" hidden="1" customHeight="1" x14ac:dyDescent="0.25"/>
    <row r="393" customFormat="1" ht="15.75" hidden="1" customHeight="1" x14ac:dyDescent="0.25"/>
    <row r="394" customFormat="1" ht="15.75" hidden="1" customHeight="1" x14ac:dyDescent="0.25"/>
    <row r="395" customFormat="1" ht="15.75" hidden="1" customHeight="1" x14ac:dyDescent="0.25"/>
    <row r="396" customFormat="1" ht="15.75" hidden="1" customHeight="1" x14ac:dyDescent="0.25"/>
    <row r="397" customFormat="1" ht="15.75" hidden="1" customHeight="1" x14ac:dyDescent="0.25"/>
    <row r="398" customFormat="1" ht="15.75" hidden="1" customHeight="1" x14ac:dyDescent="0.25"/>
    <row r="399" customFormat="1" ht="15.75" hidden="1" customHeight="1" x14ac:dyDescent="0.25"/>
    <row r="400" customFormat="1" ht="15.75" hidden="1" customHeight="1" x14ac:dyDescent="0.25"/>
    <row r="401" customFormat="1" ht="15.75" hidden="1" customHeight="1" x14ac:dyDescent="0.25"/>
    <row r="402" customFormat="1" ht="15.75" hidden="1" customHeight="1" x14ac:dyDescent="0.25"/>
    <row r="403" customFormat="1" ht="15.75" hidden="1" customHeight="1" x14ac:dyDescent="0.25"/>
    <row r="404" customFormat="1" ht="15.75" hidden="1" customHeight="1" x14ac:dyDescent="0.25"/>
    <row r="405" customFormat="1" ht="15.75" hidden="1" customHeight="1" x14ac:dyDescent="0.25"/>
    <row r="406" customFormat="1" ht="15.75" hidden="1" customHeight="1" x14ac:dyDescent="0.25"/>
    <row r="407" customFormat="1" ht="15.75" hidden="1" customHeight="1" x14ac:dyDescent="0.25"/>
    <row r="408" customFormat="1" ht="15.75" hidden="1" customHeight="1" x14ac:dyDescent="0.25"/>
    <row r="409" customFormat="1" ht="15.75" hidden="1" customHeight="1" x14ac:dyDescent="0.25"/>
    <row r="410" customFormat="1" ht="15.75" hidden="1" customHeight="1" x14ac:dyDescent="0.25"/>
    <row r="411" customFormat="1" ht="15.75" hidden="1" customHeight="1" x14ac:dyDescent="0.25"/>
    <row r="412" customFormat="1" ht="15.75" hidden="1" customHeight="1" x14ac:dyDescent="0.25"/>
    <row r="413" customFormat="1" ht="15.75" hidden="1" customHeight="1" x14ac:dyDescent="0.25"/>
    <row r="414" customFormat="1" ht="15.75" hidden="1" customHeight="1" x14ac:dyDescent="0.25"/>
    <row r="415" customFormat="1" ht="15.75" hidden="1" customHeight="1" x14ac:dyDescent="0.25"/>
    <row r="416" customFormat="1" ht="15.75" hidden="1" customHeight="1" x14ac:dyDescent="0.25"/>
    <row r="417" customFormat="1" ht="15.75" hidden="1" customHeight="1" x14ac:dyDescent="0.25"/>
    <row r="418" customFormat="1" ht="15.75" hidden="1" customHeight="1" x14ac:dyDescent="0.25"/>
    <row r="419" customFormat="1" ht="15.75" hidden="1" customHeight="1" x14ac:dyDescent="0.25"/>
    <row r="420" customFormat="1" ht="15.75" hidden="1" customHeight="1" x14ac:dyDescent="0.25"/>
    <row r="421" customFormat="1" ht="15.75" hidden="1" customHeight="1" x14ac:dyDescent="0.25"/>
    <row r="422" customFormat="1" ht="15.75" hidden="1" customHeight="1" x14ac:dyDescent="0.25"/>
    <row r="423" customFormat="1" ht="15.75" hidden="1" customHeight="1" x14ac:dyDescent="0.25"/>
    <row r="424" customFormat="1" ht="15.75" hidden="1" customHeight="1" x14ac:dyDescent="0.25"/>
    <row r="425" customFormat="1" ht="15.75" hidden="1" customHeight="1" x14ac:dyDescent="0.25"/>
    <row r="426" customFormat="1" ht="15.75" hidden="1" customHeight="1" x14ac:dyDescent="0.25"/>
    <row r="427" customFormat="1" ht="15.75" hidden="1" customHeight="1" x14ac:dyDescent="0.25"/>
    <row r="428" customFormat="1" ht="15.75" hidden="1" customHeight="1" x14ac:dyDescent="0.25"/>
    <row r="429" customFormat="1" ht="15.75" hidden="1" customHeight="1" x14ac:dyDescent="0.25"/>
    <row r="430" customFormat="1" ht="15.75" hidden="1" customHeight="1" x14ac:dyDescent="0.25"/>
    <row r="431" customFormat="1" ht="15.75" hidden="1" customHeight="1" x14ac:dyDescent="0.25"/>
    <row r="432" customFormat="1" ht="15.75" hidden="1" customHeight="1" x14ac:dyDescent="0.25"/>
    <row r="433" customFormat="1" ht="15.75" hidden="1" customHeight="1" x14ac:dyDescent="0.25"/>
    <row r="434" customFormat="1" ht="15.75" hidden="1" customHeight="1" x14ac:dyDescent="0.25"/>
    <row r="435" customFormat="1" ht="15.75" hidden="1" customHeight="1" x14ac:dyDescent="0.25"/>
    <row r="436" customFormat="1" ht="15.75" hidden="1" customHeight="1" x14ac:dyDescent="0.25"/>
    <row r="437" customFormat="1" ht="15.75" hidden="1" customHeight="1" x14ac:dyDescent="0.25"/>
    <row r="438" customFormat="1" ht="15.75" hidden="1" customHeight="1" x14ac:dyDescent="0.25"/>
    <row r="439" customFormat="1" ht="15.75" hidden="1" customHeight="1" x14ac:dyDescent="0.25"/>
    <row r="440" customFormat="1" ht="15.75" hidden="1" customHeight="1" x14ac:dyDescent="0.25"/>
    <row r="441" customFormat="1" ht="15.75" hidden="1" customHeight="1" x14ac:dyDescent="0.25"/>
    <row r="442" customFormat="1" ht="15.75" hidden="1" customHeight="1" x14ac:dyDescent="0.25"/>
    <row r="443" customFormat="1" ht="15.75" hidden="1" customHeight="1" x14ac:dyDescent="0.25"/>
    <row r="444" customFormat="1" ht="15.75" hidden="1" customHeight="1" x14ac:dyDescent="0.25"/>
    <row r="445" customFormat="1" ht="15.75" hidden="1" customHeight="1" x14ac:dyDescent="0.25"/>
    <row r="446" customFormat="1" ht="15.75" hidden="1" customHeight="1" x14ac:dyDescent="0.25"/>
    <row r="447" customFormat="1" ht="15.75" hidden="1" customHeight="1" x14ac:dyDescent="0.25"/>
    <row r="448" customFormat="1" ht="15.75" hidden="1" customHeight="1" x14ac:dyDescent="0.25"/>
    <row r="449" customFormat="1" ht="15.75" hidden="1" customHeight="1" x14ac:dyDescent="0.25"/>
    <row r="450" customFormat="1" ht="15.75" hidden="1" customHeight="1" x14ac:dyDescent="0.25"/>
    <row r="451" customFormat="1" ht="15.75" hidden="1" customHeight="1" x14ac:dyDescent="0.25"/>
    <row r="452" customFormat="1" ht="15.75" hidden="1" customHeight="1" x14ac:dyDescent="0.25"/>
    <row r="453" customFormat="1" ht="15.75" hidden="1" customHeight="1" x14ac:dyDescent="0.25"/>
    <row r="454" customFormat="1" ht="15.75" hidden="1" customHeight="1" x14ac:dyDescent="0.25"/>
    <row r="455" customFormat="1" ht="15.75" hidden="1" customHeight="1" x14ac:dyDescent="0.25"/>
    <row r="456" customFormat="1" ht="15.75" hidden="1" customHeight="1" x14ac:dyDescent="0.25"/>
    <row r="457" customFormat="1" ht="15.75" hidden="1" customHeight="1" x14ac:dyDescent="0.25"/>
    <row r="458" customFormat="1" ht="15.75" hidden="1" customHeight="1" x14ac:dyDescent="0.25"/>
    <row r="459" customFormat="1" ht="15.75" hidden="1" customHeight="1" x14ac:dyDescent="0.25"/>
    <row r="460" customFormat="1" ht="15.75" hidden="1" customHeight="1" x14ac:dyDescent="0.25"/>
    <row r="461" customFormat="1" ht="15.75" hidden="1" customHeight="1" x14ac:dyDescent="0.25"/>
    <row r="462" customFormat="1" ht="15.75" hidden="1" customHeight="1" x14ac:dyDescent="0.25"/>
    <row r="463" customFormat="1" ht="15.75" hidden="1" customHeight="1" x14ac:dyDescent="0.25"/>
    <row r="464" customFormat="1" ht="15.75" hidden="1" customHeight="1" x14ac:dyDescent="0.25"/>
    <row r="465" customFormat="1" ht="15.75" hidden="1" customHeight="1" x14ac:dyDescent="0.25"/>
    <row r="466" customFormat="1" ht="15.75" hidden="1" customHeight="1" x14ac:dyDescent="0.25"/>
    <row r="467" customFormat="1" ht="15.75" hidden="1" customHeight="1" x14ac:dyDescent="0.25"/>
    <row r="468" customFormat="1" ht="15.75" hidden="1" customHeight="1" x14ac:dyDescent="0.25"/>
    <row r="469" customFormat="1" ht="15.75" hidden="1" customHeight="1" x14ac:dyDescent="0.25"/>
    <row r="470" customFormat="1" ht="15.75" hidden="1" customHeight="1" x14ac:dyDescent="0.25"/>
    <row r="471" customFormat="1" ht="15.75" hidden="1" customHeight="1" x14ac:dyDescent="0.25"/>
    <row r="472" customFormat="1" ht="15.75" hidden="1" customHeight="1" x14ac:dyDescent="0.25"/>
    <row r="473" customFormat="1" ht="15.75" hidden="1" customHeight="1" x14ac:dyDescent="0.25"/>
    <row r="474" customFormat="1" ht="15.75" hidden="1" customHeight="1" x14ac:dyDescent="0.25"/>
    <row r="475" customFormat="1" ht="15.75" hidden="1" customHeight="1" x14ac:dyDescent="0.25"/>
    <row r="476" customFormat="1" ht="15.75" hidden="1" customHeight="1" x14ac:dyDescent="0.25"/>
    <row r="477" customFormat="1" ht="15.75" hidden="1" customHeight="1" x14ac:dyDescent="0.25"/>
    <row r="478" customFormat="1" ht="15.75" hidden="1" customHeight="1" x14ac:dyDescent="0.25"/>
    <row r="479" customFormat="1" ht="15.75" hidden="1" customHeight="1" x14ac:dyDescent="0.25"/>
    <row r="480" customFormat="1" ht="15.75" hidden="1" customHeight="1" x14ac:dyDescent="0.25"/>
    <row r="481" customFormat="1" ht="15.75" hidden="1" customHeight="1" x14ac:dyDescent="0.25"/>
    <row r="482" customFormat="1" ht="15.75" hidden="1" customHeight="1" x14ac:dyDescent="0.25"/>
    <row r="483" customFormat="1" ht="15.75" hidden="1" customHeight="1" x14ac:dyDescent="0.25"/>
    <row r="484" customFormat="1" ht="15.75" hidden="1" customHeight="1" x14ac:dyDescent="0.25"/>
    <row r="485" customFormat="1" ht="15.75" hidden="1" customHeight="1" x14ac:dyDescent="0.25"/>
    <row r="486" customFormat="1" ht="15.75" hidden="1" customHeight="1" x14ac:dyDescent="0.25"/>
    <row r="487" customFormat="1" ht="15.75" hidden="1" customHeight="1" x14ac:dyDescent="0.25"/>
    <row r="488" customFormat="1" ht="15.75" hidden="1" customHeight="1" x14ac:dyDescent="0.25"/>
    <row r="489" customFormat="1" ht="15.75" hidden="1" customHeight="1" x14ac:dyDescent="0.25"/>
    <row r="490" customFormat="1" ht="15.75" hidden="1" customHeight="1" x14ac:dyDescent="0.25"/>
    <row r="491" customFormat="1" ht="15.75" hidden="1" customHeight="1" x14ac:dyDescent="0.25"/>
    <row r="492" customFormat="1" ht="15.75" hidden="1" customHeight="1" x14ac:dyDescent="0.25"/>
    <row r="493" customFormat="1" ht="15.75" hidden="1" customHeight="1" x14ac:dyDescent="0.25"/>
    <row r="494" customFormat="1" ht="15.75" hidden="1" customHeight="1" x14ac:dyDescent="0.25"/>
    <row r="495" customFormat="1" ht="15.75" hidden="1" customHeight="1" x14ac:dyDescent="0.25"/>
    <row r="496" customFormat="1" ht="15.75" hidden="1" customHeight="1" x14ac:dyDescent="0.25"/>
    <row r="497" customFormat="1" ht="15.75" hidden="1" customHeight="1" x14ac:dyDescent="0.25"/>
    <row r="498" customFormat="1" ht="15.75" hidden="1" customHeight="1" x14ac:dyDescent="0.25"/>
    <row r="499" customFormat="1" ht="15.75" hidden="1" customHeight="1" x14ac:dyDescent="0.25"/>
    <row r="500" customFormat="1" ht="15.75" hidden="1" customHeight="1" x14ac:dyDescent="0.25"/>
    <row r="501" customFormat="1" ht="15.75" hidden="1" customHeight="1" x14ac:dyDescent="0.25"/>
    <row r="502" customFormat="1" ht="15.75" hidden="1" customHeight="1" x14ac:dyDescent="0.25"/>
    <row r="503" customFormat="1" ht="15.75" hidden="1" customHeight="1" x14ac:dyDescent="0.25"/>
    <row r="504" customFormat="1" ht="15.75" hidden="1" customHeight="1" x14ac:dyDescent="0.25"/>
    <row r="505" customFormat="1" ht="15.75" hidden="1" customHeight="1" x14ac:dyDescent="0.25"/>
    <row r="506" customFormat="1" ht="15.75" hidden="1" customHeight="1" x14ac:dyDescent="0.25"/>
    <row r="507" customFormat="1" ht="15.75" hidden="1" customHeight="1" x14ac:dyDescent="0.25"/>
    <row r="508" customFormat="1" ht="15.75" hidden="1" customHeight="1" x14ac:dyDescent="0.25"/>
    <row r="509" customFormat="1" ht="15.75" hidden="1" customHeight="1" x14ac:dyDescent="0.25"/>
    <row r="510" customFormat="1" ht="15.75" hidden="1" customHeight="1" x14ac:dyDescent="0.25"/>
    <row r="511" customFormat="1" ht="15.75" hidden="1" customHeight="1" x14ac:dyDescent="0.25"/>
    <row r="512" customFormat="1" ht="15.75" hidden="1" customHeight="1" x14ac:dyDescent="0.25"/>
    <row r="513" customFormat="1" ht="15.75" hidden="1" customHeight="1" x14ac:dyDescent="0.25"/>
    <row r="514" customFormat="1" ht="15.75" hidden="1" customHeight="1" x14ac:dyDescent="0.25"/>
    <row r="515" customFormat="1" ht="15.75" hidden="1" customHeight="1" x14ac:dyDescent="0.25"/>
    <row r="516" customFormat="1" ht="15.75" hidden="1" customHeight="1" x14ac:dyDescent="0.25"/>
    <row r="517" customFormat="1" ht="15.75" hidden="1" customHeight="1" x14ac:dyDescent="0.25"/>
    <row r="518" customFormat="1" ht="15.75" hidden="1" customHeight="1" x14ac:dyDescent="0.25"/>
    <row r="519" customFormat="1" ht="15.75" hidden="1" customHeight="1" x14ac:dyDescent="0.25"/>
    <row r="520" customFormat="1" ht="15.75" hidden="1" customHeight="1" x14ac:dyDescent="0.25"/>
    <row r="521" customFormat="1" ht="15.75" hidden="1" customHeight="1" x14ac:dyDescent="0.25"/>
    <row r="522" customFormat="1" ht="15.75" hidden="1" customHeight="1" x14ac:dyDescent="0.25"/>
    <row r="523" customFormat="1" ht="15.75" hidden="1" customHeight="1" x14ac:dyDescent="0.25"/>
    <row r="524" customFormat="1" ht="15.75" hidden="1" customHeight="1" x14ac:dyDescent="0.25"/>
    <row r="525" customFormat="1" ht="15.75" hidden="1" customHeight="1" x14ac:dyDescent="0.25"/>
    <row r="526" customFormat="1" ht="15.75" hidden="1" customHeight="1" x14ac:dyDescent="0.25"/>
    <row r="527" customFormat="1" ht="15.75" hidden="1" customHeight="1" x14ac:dyDescent="0.25"/>
    <row r="528" customFormat="1" ht="15.75" hidden="1" customHeight="1" x14ac:dyDescent="0.25"/>
    <row r="529" customFormat="1" ht="15.75" hidden="1" customHeight="1" x14ac:dyDescent="0.25"/>
    <row r="530" customFormat="1" ht="15.75" hidden="1" customHeight="1" x14ac:dyDescent="0.25"/>
    <row r="531" customFormat="1" ht="15.75" hidden="1" customHeight="1" x14ac:dyDescent="0.25"/>
    <row r="532" customFormat="1" ht="15.75" hidden="1" customHeight="1" x14ac:dyDescent="0.25"/>
    <row r="533" customFormat="1" ht="15.75" hidden="1" customHeight="1" x14ac:dyDescent="0.25"/>
    <row r="534" customFormat="1" ht="15.75" hidden="1" customHeight="1" x14ac:dyDescent="0.25"/>
    <row r="535" customFormat="1" ht="15.75" hidden="1" customHeight="1" x14ac:dyDescent="0.25"/>
    <row r="536" customFormat="1" ht="15.75" hidden="1" customHeight="1" x14ac:dyDescent="0.25"/>
    <row r="537" customFormat="1" ht="15.75" hidden="1" customHeight="1" x14ac:dyDescent="0.25"/>
    <row r="538" customFormat="1" ht="15.75" hidden="1" customHeight="1" x14ac:dyDescent="0.25"/>
    <row r="539" customFormat="1" ht="15.75" hidden="1" customHeight="1" x14ac:dyDescent="0.25"/>
    <row r="540" customFormat="1" ht="15.75" hidden="1" customHeight="1" x14ac:dyDescent="0.25"/>
    <row r="541" customFormat="1" ht="15.75" hidden="1" customHeight="1" x14ac:dyDescent="0.25"/>
    <row r="542" customFormat="1" ht="15.75" hidden="1" customHeight="1" x14ac:dyDescent="0.25"/>
    <row r="543" customFormat="1" ht="15.75" hidden="1" customHeight="1" x14ac:dyDescent="0.25"/>
    <row r="544" customFormat="1" ht="15.75" hidden="1" customHeight="1" x14ac:dyDescent="0.25"/>
    <row r="545" customFormat="1" ht="15.75" hidden="1" customHeight="1" x14ac:dyDescent="0.25"/>
    <row r="546" customFormat="1" ht="15.75" hidden="1" customHeight="1" x14ac:dyDescent="0.25"/>
    <row r="547" customFormat="1" ht="15.75" hidden="1" customHeight="1" x14ac:dyDescent="0.25"/>
    <row r="548" customFormat="1" ht="15.75" hidden="1" customHeight="1" x14ac:dyDescent="0.25"/>
    <row r="549" customFormat="1" ht="15.75" hidden="1" customHeight="1" x14ac:dyDescent="0.25"/>
    <row r="550" customFormat="1" ht="15.75" hidden="1" customHeight="1" x14ac:dyDescent="0.25"/>
    <row r="551" customFormat="1" ht="15.75" hidden="1" customHeight="1" x14ac:dyDescent="0.25"/>
    <row r="552" customFormat="1" ht="15.75" hidden="1" customHeight="1" x14ac:dyDescent="0.25"/>
    <row r="553" customFormat="1" ht="15.75" hidden="1" customHeight="1" x14ac:dyDescent="0.25"/>
    <row r="554" customFormat="1" ht="15.75" hidden="1" customHeight="1" x14ac:dyDescent="0.25"/>
    <row r="555" customFormat="1" ht="15.75" hidden="1" customHeight="1" x14ac:dyDescent="0.25"/>
    <row r="556" customFormat="1" ht="15.75" hidden="1" customHeight="1" x14ac:dyDescent="0.25"/>
    <row r="557" customFormat="1" ht="15.75" hidden="1" customHeight="1" x14ac:dyDescent="0.25"/>
    <row r="558" customFormat="1" ht="15.75" hidden="1" customHeight="1" x14ac:dyDescent="0.25"/>
    <row r="559" customFormat="1" ht="15.75" hidden="1" customHeight="1" x14ac:dyDescent="0.25"/>
    <row r="560" customFormat="1" ht="15.75" hidden="1" customHeight="1" x14ac:dyDescent="0.25"/>
    <row r="561" customFormat="1" ht="15.75" hidden="1" customHeight="1" x14ac:dyDescent="0.25"/>
    <row r="562" customFormat="1" ht="15.75" hidden="1" customHeight="1" x14ac:dyDescent="0.25"/>
    <row r="563" customFormat="1" ht="15.75" hidden="1" customHeight="1" x14ac:dyDescent="0.25"/>
    <row r="564" customFormat="1" ht="15.75" hidden="1" customHeight="1" x14ac:dyDescent="0.25"/>
    <row r="565" customFormat="1" ht="15.75" hidden="1" customHeight="1" x14ac:dyDescent="0.25"/>
    <row r="566" customFormat="1" ht="15.75" hidden="1" customHeight="1" x14ac:dyDescent="0.25"/>
    <row r="567" customFormat="1" ht="15.75" hidden="1" customHeight="1" x14ac:dyDescent="0.25"/>
    <row r="568" customFormat="1" ht="15.75" hidden="1" customHeight="1" x14ac:dyDescent="0.25"/>
    <row r="569" customFormat="1" ht="15.75" hidden="1" customHeight="1" x14ac:dyDescent="0.25"/>
    <row r="570" customFormat="1" ht="15.75" hidden="1" customHeight="1" x14ac:dyDescent="0.25"/>
    <row r="571" customFormat="1" ht="15.75" hidden="1" customHeight="1" x14ac:dyDescent="0.25"/>
    <row r="572" customFormat="1" ht="15.75" hidden="1" customHeight="1" x14ac:dyDescent="0.25"/>
    <row r="573" customFormat="1" ht="15.75" hidden="1" customHeight="1" x14ac:dyDescent="0.25"/>
    <row r="574" customFormat="1" ht="15.75" hidden="1" customHeight="1" x14ac:dyDescent="0.25"/>
    <row r="575" customFormat="1" ht="15.75" hidden="1" customHeight="1" x14ac:dyDescent="0.25"/>
    <row r="576" customFormat="1" ht="15.75" hidden="1" customHeight="1" x14ac:dyDescent="0.25"/>
    <row r="577" customFormat="1" ht="15.75" hidden="1" customHeight="1" x14ac:dyDescent="0.25"/>
    <row r="578" customFormat="1" ht="15.75" hidden="1" customHeight="1" x14ac:dyDescent="0.25"/>
    <row r="579" customFormat="1" ht="15.75" hidden="1" customHeight="1" x14ac:dyDescent="0.25"/>
    <row r="580" customFormat="1" ht="15.75" hidden="1" customHeight="1" x14ac:dyDescent="0.25"/>
    <row r="581" customFormat="1" ht="15.75" hidden="1" customHeight="1" x14ac:dyDescent="0.25"/>
    <row r="582" customFormat="1" ht="15.75" hidden="1" customHeight="1" x14ac:dyDescent="0.25"/>
    <row r="583" customFormat="1" ht="15.75" hidden="1" customHeight="1" x14ac:dyDescent="0.25"/>
    <row r="584" customFormat="1" ht="15.75" hidden="1" customHeight="1" x14ac:dyDescent="0.25"/>
    <row r="585" customFormat="1" ht="15.75" hidden="1" customHeight="1" x14ac:dyDescent="0.25"/>
    <row r="586" customFormat="1" ht="15.75" hidden="1" customHeight="1" x14ac:dyDescent="0.25"/>
    <row r="587" customFormat="1" ht="15.75" hidden="1" customHeight="1" x14ac:dyDescent="0.25"/>
    <row r="588" customFormat="1" ht="15.75" hidden="1" customHeight="1" x14ac:dyDescent="0.25"/>
    <row r="589" customFormat="1" ht="15.75" hidden="1" customHeight="1" x14ac:dyDescent="0.25"/>
    <row r="590" customFormat="1" ht="15.75" hidden="1" customHeight="1" x14ac:dyDescent="0.25"/>
    <row r="591" customFormat="1" ht="15.75" hidden="1" customHeight="1" x14ac:dyDescent="0.25"/>
    <row r="592" customFormat="1" ht="15.75" hidden="1" customHeight="1" x14ac:dyDescent="0.25"/>
    <row r="593" customFormat="1" ht="15.75" hidden="1" customHeight="1" x14ac:dyDescent="0.25"/>
    <row r="594" customFormat="1" ht="15.75" hidden="1" customHeight="1" x14ac:dyDescent="0.25"/>
    <row r="595" customFormat="1" ht="15.75" hidden="1" customHeight="1" x14ac:dyDescent="0.25"/>
    <row r="596" customFormat="1" ht="15.75" hidden="1" customHeight="1" x14ac:dyDescent="0.25"/>
    <row r="597" customFormat="1" ht="15.75" hidden="1" customHeight="1" x14ac:dyDescent="0.25"/>
    <row r="598" customFormat="1" ht="15.75" hidden="1" customHeight="1" x14ac:dyDescent="0.25"/>
    <row r="599" customFormat="1" ht="15.75" hidden="1" customHeight="1" x14ac:dyDescent="0.25"/>
    <row r="600" customFormat="1" ht="15.75" hidden="1" customHeight="1" x14ac:dyDescent="0.25"/>
    <row r="601" customFormat="1" ht="15.75" hidden="1" customHeight="1" x14ac:dyDescent="0.25"/>
    <row r="602" customFormat="1" ht="15.75" hidden="1" customHeight="1" x14ac:dyDescent="0.25"/>
    <row r="603" customFormat="1" ht="15.75" hidden="1" customHeight="1" x14ac:dyDescent="0.25"/>
    <row r="604" customFormat="1" ht="15.75" hidden="1" customHeight="1" x14ac:dyDescent="0.25"/>
    <row r="605" customFormat="1" ht="15.75" hidden="1" customHeight="1" x14ac:dyDescent="0.25"/>
    <row r="606" customFormat="1" ht="15.75" hidden="1" customHeight="1" x14ac:dyDescent="0.25"/>
    <row r="607" customFormat="1" ht="15.75" hidden="1" customHeight="1" x14ac:dyDescent="0.25"/>
    <row r="608" customFormat="1" ht="15.75" hidden="1" customHeight="1" x14ac:dyDescent="0.25"/>
    <row r="609" customFormat="1" ht="15.75" hidden="1" customHeight="1" x14ac:dyDescent="0.25"/>
    <row r="610" customFormat="1" ht="15.75" hidden="1" customHeight="1" x14ac:dyDescent="0.25"/>
    <row r="611" customFormat="1" ht="15.75" hidden="1" customHeight="1" x14ac:dyDescent="0.25"/>
    <row r="612" customFormat="1" ht="15.75" hidden="1" customHeight="1" x14ac:dyDescent="0.25"/>
    <row r="613" customFormat="1" ht="15.75" hidden="1" customHeight="1" x14ac:dyDescent="0.25"/>
    <row r="614" customFormat="1" ht="15.75" hidden="1" customHeight="1" x14ac:dyDescent="0.25"/>
    <row r="615" customFormat="1" ht="15.75" hidden="1" customHeight="1" x14ac:dyDescent="0.25"/>
    <row r="616" customFormat="1" ht="15.75" hidden="1" customHeight="1" x14ac:dyDescent="0.25"/>
    <row r="617" customFormat="1" ht="15.75" hidden="1" customHeight="1" x14ac:dyDescent="0.25"/>
    <row r="618" customFormat="1" ht="15.75" hidden="1" customHeight="1" x14ac:dyDescent="0.25"/>
    <row r="619" customFormat="1" ht="15.75" hidden="1" customHeight="1" x14ac:dyDescent="0.25"/>
    <row r="620" customFormat="1" ht="15.75" hidden="1" customHeight="1" x14ac:dyDescent="0.25"/>
    <row r="621" customFormat="1" ht="15.75" hidden="1" customHeight="1" x14ac:dyDescent="0.25"/>
    <row r="622" customFormat="1" ht="15.75" hidden="1" customHeight="1" x14ac:dyDescent="0.25"/>
    <row r="623" customFormat="1" ht="15.75" hidden="1" customHeight="1" x14ac:dyDescent="0.25"/>
    <row r="624" customFormat="1" ht="15.75" hidden="1" customHeight="1" x14ac:dyDescent="0.25"/>
    <row r="625" customFormat="1" ht="15.75" hidden="1" customHeight="1" x14ac:dyDescent="0.25"/>
    <row r="626" customFormat="1" ht="15.75" hidden="1" customHeight="1" x14ac:dyDescent="0.25"/>
    <row r="627" customFormat="1" ht="15.75" hidden="1" customHeight="1" x14ac:dyDescent="0.25"/>
    <row r="628" customFormat="1" ht="15.75" hidden="1" customHeight="1" x14ac:dyDescent="0.25"/>
    <row r="629" customFormat="1" ht="15.75" hidden="1" customHeight="1" x14ac:dyDescent="0.25"/>
    <row r="630" customFormat="1" ht="15.75" hidden="1" customHeight="1" x14ac:dyDescent="0.25"/>
    <row r="631" customFormat="1" ht="15.75" hidden="1" customHeight="1" x14ac:dyDescent="0.25"/>
    <row r="632" customFormat="1" ht="15.75" hidden="1" customHeight="1" x14ac:dyDescent="0.25"/>
    <row r="633" customFormat="1" ht="15.75" hidden="1" customHeight="1" x14ac:dyDescent="0.25"/>
    <row r="634" customFormat="1" ht="15.75" hidden="1" customHeight="1" x14ac:dyDescent="0.25"/>
    <row r="635" customFormat="1" ht="15.75" hidden="1" customHeight="1" x14ac:dyDescent="0.25"/>
    <row r="636" customFormat="1" ht="15.75" hidden="1" customHeight="1" x14ac:dyDescent="0.25"/>
    <row r="637" customFormat="1" ht="15.75" hidden="1" customHeight="1" x14ac:dyDescent="0.25"/>
    <row r="638" customFormat="1" ht="15.75" hidden="1" customHeight="1" x14ac:dyDescent="0.25"/>
    <row r="639" customFormat="1" ht="15.75" hidden="1" customHeight="1" x14ac:dyDescent="0.25"/>
    <row r="640" customFormat="1" ht="15.75" hidden="1" customHeight="1" x14ac:dyDescent="0.25"/>
    <row r="641" customFormat="1" ht="15.75" hidden="1" customHeight="1" x14ac:dyDescent="0.25"/>
    <row r="642" customFormat="1" ht="15.75" hidden="1" customHeight="1" x14ac:dyDescent="0.25"/>
    <row r="643" customFormat="1" ht="15.75" hidden="1" customHeight="1" x14ac:dyDescent="0.25"/>
    <row r="644" customFormat="1" ht="15.75" hidden="1" customHeight="1" x14ac:dyDescent="0.25"/>
    <row r="645" customFormat="1" ht="15.75" hidden="1" customHeight="1" x14ac:dyDescent="0.25"/>
    <row r="646" customFormat="1" ht="15.75" hidden="1" customHeight="1" x14ac:dyDescent="0.25"/>
    <row r="647" customFormat="1" ht="15.75" hidden="1" customHeight="1" x14ac:dyDescent="0.25"/>
    <row r="648" customFormat="1" ht="15.75" hidden="1" customHeight="1" x14ac:dyDescent="0.25"/>
    <row r="649" customFormat="1" ht="15.75" hidden="1" customHeight="1" x14ac:dyDescent="0.25"/>
    <row r="650" customFormat="1" ht="15.75" hidden="1" customHeight="1" x14ac:dyDescent="0.25"/>
    <row r="651" customFormat="1" ht="15.75" hidden="1" customHeight="1" x14ac:dyDescent="0.25"/>
    <row r="652" customFormat="1" ht="15.75" hidden="1" customHeight="1" x14ac:dyDescent="0.25"/>
    <row r="653" customFormat="1" ht="15.75" hidden="1" customHeight="1" x14ac:dyDescent="0.25"/>
    <row r="654" customFormat="1" ht="15.75" hidden="1" customHeight="1" x14ac:dyDescent="0.25"/>
    <row r="655" customFormat="1" ht="15.75" hidden="1" customHeight="1" x14ac:dyDescent="0.25"/>
    <row r="656" customFormat="1" ht="15.75" hidden="1" customHeight="1" x14ac:dyDescent="0.25"/>
    <row r="657" customFormat="1" ht="15.75" hidden="1" customHeight="1" x14ac:dyDescent="0.25"/>
    <row r="658" customFormat="1" ht="15.75" hidden="1" customHeight="1" x14ac:dyDescent="0.25"/>
    <row r="659" customFormat="1" ht="15.75" hidden="1" customHeight="1" x14ac:dyDescent="0.25"/>
    <row r="660" customFormat="1" ht="15.75" hidden="1" customHeight="1" x14ac:dyDescent="0.25"/>
    <row r="661" customFormat="1" ht="15.75" hidden="1" customHeight="1" x14ac:dyDescent="0.25"/>
    <row r="662" customFormat="1" ht="15.75" hidden="1" customHeight="1" x14ac:dyDescent="0.25"/>
    <row r="663" customFormat="1" ht="15.75" hidden="1" customHeight="1" x14ac:dyDescent="0.25"/>
    <row r="664" customFormat="1" ht="15.75" hidden="1" customHeight="1" x14ac:dyDescent="0.25"/>
    <row r="665" customFormat="1" ht="15.75" hidden="1" customHeight="1" x14ac:dyDescent="0.25"/>
    <row r="666" customFormat="1" ht="15.75" hidden="1" customHeight="1" x14ac:dyDescent="0.25"/>
    <row r="667" customFormat="1" ht="15.75" hidden="1" customHeight="1" x14ac:dyDescent="0.25"/>
    <row r="668" customFormat="1" ht="15.75" hidden="1" customHeight="1" x14ac:dyDescent="0.25"/>
    <row r="669" customFormat="1" ht="15.75" hidden="1" customHeight="1" x14ac:dyDescent="0.25"/>
    <row r="670" customFormat="1" ht="15.75" hidden="1" customHeight="1" x14ac:dyDescent="0.25"/>
    <row r="671" customFormat="1" ht="15.75" hidden="1" customHeight="1" x14ac:dyDescent="0.25"/>
    <row r="672" customFormat="1" ht="15.75" hidden="1" customHeight="1" x14ac:dyDescent="0.25"/>
    <row r="673" customFormat="1" ht="15.75" hidden="1" customHeight="1" x14ac:dyDescent="0.25"/>
    <row r="674" customFormat="1" ht="15.75" hidden="1" customHeight="1" x14ac:dyDescent="0.25"/>
    <row r="675" customFormat="1" ht="15.75" hidden="1" customHeight="1" x14ac:dyDescent="0.25"/>
    <row r="676" customFormat="1" ht="15.75" hidden="1" customHeight="1" x14ac:dyDescent="0.25"/>
    <row r="677" customFormat="1" ht="15.75" hidden="1" customHeight="1" x14ac:dyDescent="0.25"/>
    <row r="678" customFormat="1" ht="15.75" hidden="1" customHeight="1" x14ac:dyDescent="0.25"/>
    <row r="679" customFormat="1" ht="15.75" hidden="1" customHeight="1" x14ac:dyDescent="0.25"/>
    <row r="680" customFormat="1" ht="15.75" hidden="1" customHeight="1" x14ac:dyDescent="0.25"/>
    <row r="681" customFormat="1" ht="15.75" hidden="1" customHeight="1" x14ac:dyDescent="0.25"/>
    <row r="682" customFormat="1" ht="15.75" hidden="1" customHeight="1" x14ac:dyDescent="0.25"/>
    <row r="683" customFormat="1" ht="15.75" hidden="1" customHeight="1" x14ac:dyDescent="0.25"/>
    <row r="684" customFormat="1" ht="15.75" hidden="1" customHeight="1" x14ac:dyDescent="0.25"/>
    <row r="685" customFormat="1" ht="15.75" hidden="1" customHeight="1" x14ac:dyDescent="0.25"/>
    <row r="686" customFormat="1" ht="15.75" hidden="1" customHeight="1" x14ac:dyDescent="0.25"/>
    <row r="687" customFormat="1" ht="15.75" hidden="1" customHeight="1" x14ac:dyDescent="0.25"/>
    <row r="688" customFormat="1" ht="15.75" hidden="1" customHeight="1" x14ac:dyDescent="0.25"/>
    <row r="689" customFormat="1" ht="15.75" hidden="1" customHeight="1" x14ac:dyDescent="0.25"/>
    <row r="690" customFormat="1" ht="15.75" hidden="1" customHeight="1" x14ac:dyDescent="0.25"/>
    <row r="691" customFormat="1" ht="15.75" hidden="1" customHeight="1" x14ac:dyDescent="0.25"/>
    <row r="692" customFormat="1" ht="15.75" hidden="1" customHeight="1" x14ac:dyDescent="0.25"/>
    <row r="693" customFormat="1" ht="15.75" hidden="1" customHeight="1" x14ac:dyDescent="0.25"/>
    <row r="694" customFormat="1" ht="15.75" hidden="1" customHeight="1" x14ac:dyDescent="0.25"/>
    <row r="695" customFormat="1" ht="15.75" hidden="1" customHeight="1" x14ac:dyDescent="0.25"/>
    <row r="696" customFormat="1" ht="15.75" hidden="1" customHeight="1" x14ac:dyDescent="0.25"/>
    <row r="697" customFormat="1" ht="15.75" hidden="1" customHeight="1" x14ac:dyDescent="0.25"/>
    <row r="698" customFormat="1" ht="15.75" hidden="1" customHeight="1" x14ac:dyDescent="0.25"/>
    <row r="699" customFormat="1" ht="15.75" hidden="1" customHeight="1" x14ac:dyDescent="0.25"/>
    <row r="700" customFormat="1" ht="15.75" hidden="1" customHeight="1" x14ac:dyDescent="0.25"/>
    <row r="701" customFormat="1" ht="15.75" hidden="1" customHeight="1" x14ac:dyDescent="0.25"/>
    <row r="702" customFormat="1" ht="15.75" hidden="1" customHeight="1" x14ac:dyDescent="0.25"/>
    <row r="703" customFormat="1" ht="15.75" hidden="1" customHeight="1" x14ac:dyDescent="0.25"/>
    <row r="704" customFormat="1" ht="15.75" hidden="1" customHeight="1" x14ac:dyDescent="0.25"/>
    <row r="705" customFormat="1" ht="15.75" hidden="1" customHeight="1" x14ac:dyDescent="0.25"/>
    <row r="706" customFormat="1" ht="15.75" hidden="1" customHeight="1" x14ac:dyDescent="0.25"/>
    <row r="707" customFormat="1" ht="15.75" hidden="1" customHeight="1" x14ac:dyDescent="0.25"/>
    <row r="708" customFormat="1" ht="15.75" hidden="1" customHeight="1" x14ac:dyDescent="0.25"/>
    <row r="709" customFormat="1" ht="15.75" hidden="1" customHeight="1" x14ac:dyDescent="0.25"/>
    <row r="710" customFormat="1" ht="15.75" hidden="1" customHeight="1" x14ac:dyDescent="0.25"/>
    <row r="711" customFormat="1" ht="15.75" hidden="1" customHeight="1" x14ac:dyDescent="0.25"/>
    <row r="712" customFormat="1" ht="15.75" hidden="1" customHeight="1" x14ac:dyDescent="0.25"/>
    <row r="713" customFormat="1" ht="15.75" hidden="1" customHeight="1" x14ac:dyDescent="0.25"/>
    <row r="714" customFormat="1" ht="15.75" hidden="1" customHeight="1" x14ac:dyDescent="0.25"/>
    <row r="715" customFormat="1" ht="15.75" hidden="1" customHeight="1" x14ac:dyDescent="0.25"/>
    <row r="716" customFormat="1" ht="15.75" hidden="1" customHeight="1" x14ac:dyDescent="0.25"/>
    <row r="717" customFormat="1" ht="15.75" hidden="1" customHeight="1" x14ac:dyDescent="0.25"/>
    <row r="718" customFormat="1" ht="15.75" hidden="1" customHeight="1" x14ac:dyDescent="0.25"/>
    <row r="719" customFormat="1" ht="15.75" hidden="1" customHeight="1" x14ac:dyDescent="0.25"/>
    <row r="720" customFormat="1" ht="15.75" hidden="1" customHeight="1" x14ac:dyDescent="0.25"/>
    <row r="721" customFormat="1" ht="15.75" hidden="1" customHeight="1" x14ac:dyDescent="0.25"/>
    <row r="722" customFormat="1" ht="15.75" hidden="1" customHeight="1" x14ac:dyDescent="0.25"/>
    <row r="723" customFormat="1" ht="15.75" hidden="1" customHeight="1" x14ac:dyDescent="0.25"/>
    <row r="724" customFormat="1" ht="15.75" hidden="1" customHeight="1" x14ac:dyDescent="0.25"/>
    <row r="725" customFormat="1" ht="15.75" hidden="1" customHeight="1" x14ac:dyDescent="0.25"/>
    <row r="726" customFormat="1" ht="15.75" hidden="1" customHeight="1" x14ac:dyDescent="0.25"/>
    <row r="727" customFormat="1" ht="15.75" hidden="1" customHeight="1" x14ac:dyDescent="0.25"/>
    <row r="728" customFormat="1" ht="15.75" hidden="1" customHeight="1" x14ac:dyDescent="0.25"/>
    <row r="729" customFormat="1" ht="15.75" hidden="1" customHeight="1" x14ac:dyDescent="0.25"/>
    <row r="730" customFormat="1" ht="15.75" hidden="1" customHeight="1" x14ac:dyDescent="0.25"/>
    <row r="731" customFormat="1" ht="15.75" hidden="1" customHeight="1" x14ac:dyDescent="0.25"/>
    <row r="732" customFormat="1" ht="15.75" hidden="1" customHeight="1" x14ac:dyDescent="0.25"/>
    <row r="733" customFormat="1" ht="15.75" hidden="1" customHeight="1" x14ac:dyDescent="0.25"/>
    <row r="734" customFormat="1" ht="15.75" hidden="1" customHeight="1" x14ac:dyDescent="0.25"/>
    <row r="735" customFormat="1" ht="15.75" hidden="1" customHeight="1" x14ac:dyDescent="0.25"/>
    <row r="736" customFormat="1" ht="15.75" hidden="1" customHeight="1" x14ac:dyDescent="0.25"/>
    <row r="737" customFormat="1" ht="15.75" hidden="1" customHeight="1" x14ac:dyDescent="0.25"/>
    <row r="738" customFormat="1" ht="15.75" hidden="1" customHeight="1" x14ac:dyDescent="0.25"/>
    <row r="739" customFormat="1" ht="15.75" hidden="1" customHeight="1" x14ac:dyDescent="0.25"/>
    <row r="740" customFormat="1" ht="15.75" hidden="1" customHeight="1" x14ac:dyDescent="0.25"/>
    <row r="741" customFormat="1" ht="15.75" hidden="1" customHeight="1" x14ac:dyDescent="0.25"/>
    <row r="742" customFormat="1" ht="15.75" hidden="1" customHeight="1" x14ac:dyDescent="0.25"/>
    <row r="743" customFormat="1" ht="15.75" hidden="1" customHeight="1" x14ac:dyDescent="0.25"/>
    <row r="744" customFormat="1" ht="15.75" hidden="1" customHeight="1" x14ac:dyDescent="0.25"/>
    <row r="745" customFormat="1" ht="15.75" hidden="1" customHeight="1" x14ac:dyDescent="0.25"/>
    <row r="746" customFormat="1" ht="15.75" hidden="1" customHeight="1" x14ac:dyDescent="0.25"/>
    <row r="747" customFormat="1" ht="15.75" hidden="1" customHeight="1" x14ac:dyDescent="0.25"/>
    <row r="748" customFormat="1" ht="15.75" hidden="1" customHeight="1" x14ac:dyDescent="0.25"/>
    <row r="749" customFormat="1" ht="15.75" hidden="1" customHeight="1" x14ac:dyDescent="0.25"/>
    <row r="750" customFormat="1" ht="15.75" hidden="1" customHeight="1" x14ac:dyDescent="0.25"/>
    <row r="751" customFormat="1" ht="15.75" hidden="1" customHeight="1" x14ac:dyDescent="0.25"/>
    <row r="752" customFormat="1" ht="15.75" hidden="1" customHeight="1" x14ac:dyDescent="0.25"/>
    <row r="753" customFormat="1" ht="15.75" hidden="1" customHeight="1" x14ac:dyDescent="0.25"/>
    <row r="754" customFormat="1" ht="15.75" hidden="1" customHeight="1" x14ac:dyDescent="0.25"/>
    <row r="755" customFormat="1" ht="15.75" hidden="1" customHeight="1" x14ac:dyDescent="0.25"/>
    <row r="756" customFormat="1" ht="15.75" hidden="1" customHeight="1" x14ac:dyDescent="0.25"/>
    <row r="757" customFormat="1" ht="15.75" hidden="1" customHeight="1" x14ac:dyDescent="0.25"/>
    <row r="758" customFormat="1" ht="15.75" hidden="1" customHeight="1" x14ac:dyDescent="0.25"/>
    <row r="759" customFormat="1" ht="15.75" hidden="1" customHeight="1" x14ac:dyDescent="0.25"/>
    <row r="760" customFormat="1" ht="15.75" hidden="1" customHeight="1" x14ac:dyDescent="0.25"/>
    <row r="761" customFormat="1" ht="15.75" hidden="1" customHeight="1" x14ac:dyDescent="0.25"/>
    <row r="762" customFormat="1" ht="15.75" hidden="1" customHeight="1" x14ac:dyDescent="0.25"/>
    <row r="763" customFormat="1" ht="15.75" hidden="1" customHeight="1" x14ac:dyDescent="0.25"/>
    <row r="764" customFormat="1" ht="15.75" hidden="1" customHeight="1" x14ac:dyDescent="0.25"/>
    <row r="765" customFormat="1" ht="15.75" hidden="1" customHeight="1" x14ac:dyDescent="0.25"/>
    <row r="766" customFormat="1" ht="15.75" hidden="1" customHeight="1" x14ac:dyDescent="0.25"/>
    <row r="767" customFormat="1" ht="15.75" hidden="1" customHeight="1" x14ac:dyDescent="0.25"/>
    <row r="768" customFormat="1" ht="15.75" hidden="1" customHeight="1" x14ac:dyDescent="0.25"/>
    <row r="769" customFormat="1" ht="15.75" hidden="1" customHeight="1" x14ac:dyDescent="0.25"/>
    <row r="770" customFormat="1" ht="15.75" hidden="1" customHeight="1" x14ac:dyDescent="0.25"/>
    <row r="771" customFormat="1" ht="15.75" hidden="1" customHeight="1" x14ac:dyDescent="0.25"/>
    <row r="772" customFormat="1" ht="15.75" hidden="1" customHeight="1" x14ac:dyDescent="0.25"/>
    <row r="773" customFormat="1" ht="15.75" hidden="1" customHeight="1" x14ac:dyDescent="0.25"/>
    <row r="774" customFormat="1" ht="15.75" hidden="1" customHeight="1" x14ac:dyDescent="0.25"/>
    <row r="775" customFormat="1" ht="15.75" hidden="1" customHeight="1" x14ac:dyDescent="0.25"/>
    <row r="776" customFormat="1" ht="15.75" hidden="1" customHeight="1" x14ac:dyDescent="0.25"/>
    <row r="777" customFormat="1" ht="15.75" hidden="1" customHeight="1" x14ac:dyDescent="0.25"/>
    <row r="778" customFormat="1" ht="15.75" hidden="1" customHeight="1" x14ac:dyDescent="0.25"/>
    <row r="779" customFormat="1" ht="15.75" hidden="1" customHeight="1" x14ac:dyDescent="0.25"/>
    <row r="780" customFormat="1" ht="15.75" hidden="1" customHeight="1" x14ac:dyDescent="0.25"/>
    <row r="781" customFormat="1" ht="15.75" hidden="1" customHeight="1" x14ac:dyDescent="0.25"/>
    <row r="782" customFormat="1" ht="15.75" hidden="1" customHeight="1" x14ac:dyDescent="0.25"/>
    <row r="783" customFormat="1" ht="15.75" hidden="1" customHeight="1" x14ac:dyDescent="0.25"/>
    <row r="784" customFormat="1" ht="15.75" hidden="1" customHeight="1" x14ac:dyDescent="0.25"/>
    <row r="785" customFormat="1" ht="15.75" hidden="1" customHeight="1" x14ac:dyDescent="0.25"/>
    <row r="786" customFormat="1" ht="15.75" hidden="1" customHeight="1" x14ac:dyDescent="0.25"/>
    <row r="787" customFormat="1" ht="15.75" hidden="1" customHeight="1" x14ac:dyDescent="0.25"/>
    <row r="788" customFormat="1" ht="15.75" hidden="1" customHeight="1" x14ac:dyDescent="0.25"/>
    <row r="789" customFormat="1" ht="15.75" hidden="1" customHeight="1" x14ac:dyDescent="0.25"/>
    <row r="790" customFormat="1" ht="15.75" hidden="1" customHeight="1" x14ac:dyDescent="0.25"/>
    <row r="791" customFormat="1" ht="15.75" hidden="1" customHeight="1" x14ac:dyDescent="0.25"/>
    <row r="792" customFormat="1" ht="15.75" hidden="1" customHeight="1" x14ac:dyDescent="0.25"/>
    <row r="793" customFormat="1" ht="15.75" hidden="1" customHeight="1" x14ac:dyDescent="0.25"/>
    <row r="794" customFormat="1" ht="15.75" hidden="1" customHeight="1" x14ac:dyDescent="0.25"/>
    <row r="795" customFormat="1" ht="15.75" hidden="1" customHeight="1" x14ac:dyDescent="0.25"/>
    <row r="796" customFormat="1" ht="15.75" hidden="1" customHeight="1" x14ac:dyDescent="0.25"/>
    <row r="797" customFormat="1" ht="15.75" hidden="1" customHeight="1" x14ac:dyDescent="0.25"/>
    <row r="798" customFormat="1" ht="15.75" hidden="1" customHeight="1" x14ac:dyDescent="0.25"/>
    <row r="799" customFormat="1" ht="15.75" hidden="1" customHeight="1" x14ac:dyDescent="0.25"/>
    <row r="800" customFormat="1" ht="15.75" hidden="1" customHeight="1" x14ac:dyDescent="0.25"/>
    <row r="801" customFormat="1" ht="15.75" hidden="1" customHeight="1" x14ac:dyDescent="0.25"/>
    <row r="802" customFormat="1" ht="15.75" hidden="1" customHeight="1" x14ac:dyDescent="0.25"/>
    <row r="803" customFormat="1" ht="15.75" hidden="1" customHeight="1" x14ac:dyDescent="0.25"/>
    <row r="804" customFormat="1" ht="15.75" hidden="1" customHeight="1" x14ac:dyDescent="0.25"/>
    <row r="805" customFormat="1" ht="15.75" hidden="1" customHeight="1" x14ac:dyDescent="0.25"/>
    <row r="806" customFormat="1" ht="15.75" hidden="1" customHeight="1" x14ac:dyDescent="0.25"/>
    <row r="807" customFormat="1" ht="15.75" hidden="1" customHeight="1" x14ac:dyDescent="0.25"/>
    <row r="808" customFormat="1" ht="15.75" hidden="1" customHeight="1" x14ac:dyDescent="0.25"/>
    <row r="809" customFormat="1" ht="15.75" hidden="1" customHeight="1" x14ac:dyDescent="0.25"/>
    <row r="810" customFormat="1" ht="15.75" hidden="1" customHeight="1" x14ac:dyDescent="0.25"/>
    <row r="811" customFormat="1" ht="15.75" hidden="1" customHeight="1" x14ac:dyDescent="0.25"/>
    <row r="812" customFormat="1" ht="15.75" hidden="1" customHeight="1" x14ac:dyDescent="0.25"/>
    <row r="813" customFormat="1" ht="15.75" hidden="1" customHeight="1" x14ac:dyDescent="0.25"/>
    <row r="814" customFormat="1" ht="15.75" hidden="1" customHeight="1" x14ac:dyDescent="0.25"/>
    <row r="815" customFormat="1" ht="15.75" hidden="1" customHeight="1" x14ac:dyDescent="0.25"/>
    <row r="816" customFormat="1" ht="15.75" hidden="1" customHeight="1" x14ac:dyDescent="0.25"/>
    <row r="817" customFormat="1" ht="15.75" hidden="1" customHeight="1" x14ac:dyDescent="0.25"/>
    <row r="818" customFormat="1" ht="15.75" hidden="1" customHeight="1" x14ac:dyDescent="0.25"/>
    <row r="819" customFormat="1" ht="15.75" hidden="1" customHeight="1" x14ac:dyDescent="0.25"/>
    <row r="820" customFormat="1" ht="15.75" hidden="1" customHeight="1" x14ac:dyDescent="0.25"/>
    <row r="821" customFormat="1" ht="15.75" hidden="1" customHeight="1" x14ac:dyDescent="0.25"/>
    <row r="822" customFormat="1" ht="15.75" hidden="1" customHeight="1" x14ac:dyDescent="0.25"/>
    <row r="823" customFormat="1" ht="15.75" hidden="1" customHeight="1" x14ac:dyDescent="0.25"/>
    <row r="824" customFormat="1" ht="15.75" hidden="1" customHeight="1" x14ac:dyDescent="0.25"/>
    <row r="825" customFormat="1" ht="15.75" hidden="1" customHeight="1" x14ac:dyDescent="0.25"/>
    <row r="826" customFormat="1" ht="15.75" hidden="1" customHeight="1" x14ac:dyDescent="0.25"/>
    <row r="827" customFormat="1" ht="15.75" hidden="1" customHeight="1" x14ac:dyDescent="0.25"/>
    <row r="828" customFormat="1" ht="15.75" hidden="1" customHeight="1" x14ac:dyDescent="0.25"/>
    <row r="829" customFormat="1" ht="15.75" hidden="1" customHeight="1" x14ac:dyDescent="0.25"/>
    <row r="830" customFormat="1" ht="15.75" hidden="1" customHeight="1" x14ac:dyDescent="0.25"/>
    <row r="831" customFormat="1" ht="15.75" hidden="1" customHeight="1" x14ac:dyDescent="0.25"/>
    <row r="832" customFormat="1" ht="15.75" hidden="1" customHeight="1" x14ac:dyDescent="0.25"/>
    <row r="833" customFormat="1" ht="15.75" hidden="1" customHeight="1" x14ac:dyDescent="0.25"/>
    <row r="834" customFormat="1" ht="15.75" hidden="1" customHeight="1" x14ac:dyDescent="0.25"/>
    <row r="835" customFormat="1" ht="15.75" hidden="1" customHeight="1" x14ac:dyDescent="0.25"/>
    <row r="836" customFormat="1" ht="15.75" hidden="1" customHeight="1" x14ac:dyDescent="0.25"/>
    <row r="837" customFormat="1" ht="15.75" hidden="1" customHeight="1" x14ac:dyDescent="0.25"/>
    <row r="838" customFormat="1" ht="15.75" hidden="1" customHeight="1" x14ac:dyDescent="0.25"/>
    <row r="839" customFormat="1" ht="15.75" hidden="1" customHeight="1" x14ac:dyDescent="0.25"/>
    <row r="840" customFormat="1" ht="15.75" hidden="1" customHeight="1" x14ac:dyDescent="0.25"/>
    <row r="841" customFormat="1" ht="15.75" hidden="1" customHeight="1" x14ac:dyDescent="0.25"/>
    <row r="842" customFormat="1" ht="15.75" hidden="1" customHeight="1" x14ac:dyDescent="0.25"/>
    <row r="843" customFormat="1" ht="15.75" hidden="1" customHeight="1" x14ac:dyDescent="0.25"/>
    <row r="844" customFormat="1" ht="15.75" hidden="1" customHeight="1" x14ac:dyDescent="0.25"/>
    <row r="845" customFormat="1" ht="15.75" hidden="1" customHeight="1" x14ac:dyDescent="0.25"/>
    <row r="846" customFormat="1" ht="15.75" hidden="1" customHeight="1" x14ac:dyDescent="0.25"/>
    <row r="847" customFormat="1" ht="15.75" hidden="1" customHeight="1" x14ac:dyDescent="0.25"/>
    <row r="848" customFormat="1" ht="15.75" hidden="1" customHeight="1" x14ac:dyDescent="0.25"/>
    <row r="849" customFormat="1" ht="15.75" hidden="1" customHeight="1" x14ac:dyDescent="0.25"/>
    <row r="850" customFormat="1" ht="15.75" hidden="1" customHeight="1" x14ac:dyDescent="0.25"/>
    <row r="851" customFormat="1" ht="15.75" hidden="1" customHeight="1" x14ac:dyDescent="0.25"/>
    <row r="852" customFormat="1" ht="15.75" hidden="1" customHeight="1" x14ac:dyDescent="0.25"/>
    <row r="853" customFormat="1" ht="15.75" hidden="1" customHeight="1" x14ac:dyDescent="0.25"/>
    <row r="854" customFormat="1" ht="15.75" hidden="1" customHeight="1" x14ac:dyDescent="0.25"/>
    <row r="855" customFormat="1" ht="15.75" hidden="1" customHeight="1" x14ac:dyDescent="0.25"/>
    <row r="856" customFormat="1" ht="15.75" hidden="1" customHeight="1" x14ac:dyDescent="0.25"/>
    <row r="857" customFormat="1" ht="15.75" hidden="1" customHeight="1" x14ac:dyDescent="0.25"/>
    <row r="858" customFormat="1" ht="15.75" hidden="1" customHeight="1" x14ac:dyDescent="0.25"/>
    <row r="859" customFormat="1" ht="15.75" hidden="1" customHeight="1" x14ac:dyDescent="0.25"/>
    <row r="860" customFormat="1" ht="15.75" hidden="1" customHeight="1" x14ac:dyDescent="0.25"/>
    <row r="861" customFormat="1" ht="15.75" hidden="1" customHeight="1" x14ac:dyDescent="0.25"/>
    <row r="862" customFormat="1" ht="15.75" hidden="1" customHeight="1" x14ac:dyDescent="0.25"/>
    <row r="863" customFormat="1" ht="15.75" hidden="1" customHeight="1" x14ac:dyDescent="0.25"/>
    <row r="864" customFormat="1" ht="15.75" hidden="1" customHeight="1" x14ac:dyDescent="0.25"/>
    <row r="865" customFormat="1" ht="15.75" hidden="1" customHeight="1" x14ac:dyDescent="0.25"/>
    <row r="866" customFormat="1" ht="15.75" hidden="1" customHeight="1" x14ac:dyDescent="0.25"/>
    <row r="867" customFormat="1" ht="15.75" hidden="1" customHeight="1" x14ac:dyDescent="0.25"/>
    <row r="868" customFormat="1" ht="15.75" hidden="1" customHeight="1" x14ac:dyDescent="0.25"/>
    <row r="869" customFormat="1" ht="15.75" hidden="1" customHeight="1" x14ac:dyDescent="0.25"/>
    <row r="870" customFormat="1" ht="15.75" hidden="1" customHeight="1" x14ac:dyDescent="0.25"/>
    <row r="871" customFormat="1" ht="15.75" hidden="1" customHeight="1" x14ac:dyDescent="0.25"/>
    <row r="872" customFormat="1" ht="15.75" hidden="1" customHeight="1" x14ac:dyDescent="0.25"/>
    <row r="873" customFormat="1" ht="15.75" hidden="1" customHeight="1" x14ac:dyDescent="0.25"/>
    <row r="874" customFormat="1" ht="15.75" hidden="1" customHeight="1" x14ac:dyDescent="0.25"/>
    <row r="875" customFormat="1" ht="15.75" hidden="1" customHeight="1" x14ac:dyDescent="0.25"/>
    <row r="876" customFormat="1" ht="15.75" hidden="1" customHeight="1" x14ac:dyDescent="0.25"/>
    <row r="877" customFormat="1" ht="15.75" hidden="1" customHeight="1" x14ac:dyDescent="0.25"/>
    <row r="878" customFormat="1" ht="15.75" hidden="1" customHeight="1" x14ac:dyDescent="0.25"/>
    <row r="879" customFormat="1" ht="15.75" hidden="1" customHeight="1" x14ac:dyDescent="0.25"/>
    <row r="880" customFormat="1" ht="15.75" hidden="1" customHeight="1" x14ac:dyDescent="0.25"/>
    <row r="881" customFormat="1" ht="15.75" hidden="1" customHeight="1" x14ac:dyDescent="0.25"/>
    <row r="882" customFormat="1" ht="15.75" hidden="1" customHeight="1" x14ac:dyDescent="0.25"/>
    <row r="883" customFormat="1" ht="15.75" hidden="1" customHeight="1" x14ac:dyDescent="0.25"/>
    <row r="884" customFormat="1" ht="15.75" hidden="1" customHeight="1" x14ac:dyDescent="0.25"/>
    <row r="885" customFormat="1" ht="15.75" hidden="1" customHeight="1" x14ac:dyDescent="0.25"/>
    <row r="886" customFormat="1" ht="15.75" hidden="1" customHeight="1" x14ac:dyDescent="0.25"/>
    <row r="887" customFormat="1" ht="15.75" hidden="1" customHeight="1" x14ac:dyDescent="0.25"/>
    <row r="888" customFormat="1" ht="15.75" hidden="1" customHeight="1" x14ac:dyDescent="0.25"/>
    <row r="889" customFormat="1" ht="15.75" hidden="1" customHeight="1" x14ac:dyDescent="0.25"/>
    <row r="890" customFormat="1" ht="15.75" hidden="1" customHeight="1" x14ac:dyDescent="0.25"/>
    <row r="891" customFormat="1" ht="15.75" hidden="1" customHeight="1" x14ac:dyDescent="0.25"/>
    <row r="892" customFormat="1" ht="15.75" hidden="1" customHeight="1" x14ac:dyDescent="0.25"/>
    <row r="893" customFormat="1" ht="15.75" hidden="1" customHeight="1" x14ac:dyDescent="0.25"/>
    <row r="894" customFormat="1" ht="15.75" hidden="1" customHeight="1" x14ac:dyDescent="0.25"/>
    <row r="895" customFormat="1" ht="15.75" hidden="1" customHeight="1" x14ac:dyDescent="0.25"/>
    <row r="896" customFormat="1" ht="15.75" hidden="1" customHeight="1" x14ac:dyDescent="0.25"/>
    <row r="897" customFormat="1" ht="15.75" hidden="1" customHeight="1" x14ac:dyDescent="0.25"/>
    <row r="898" customFormat="1" ht="15.75" hidden="1" customHeight="1" x14ac:dyDescent="0.25"/>
    <row r="899" customFormat="1" ht="15.75" hidden="1" customHeight="1" x14ac:dyDescent="0.25"/>
    <row r="900" customFormat="1" ht="15.75" hidden="1" customHeight="1" x14ac:dyDescent="0.25"/>
    <row r="901" customFormat="1" ht="15.75" hidden="1" customHeight="1" x14ac:dyDescent="0.25"/>
    <row r="902" customFormat="1" ht="15.75" hidden="1" customHeight="1" x14ac:dyDescent="0.25"/>
    <row r="903" customFormat="1" ht="15.75" hidden="1" customHeight="1" x14ac:dyDescent="0.25"/>
    <row r="904" customFormat="1" ht="15.75" hidden="1" customHeight="1" x14ac:dyDescent="0.25"/>
    <row r="905" customFormat="1" ht="15.75" hidden="1" customHeight="1" x14ac:dyDescent="0.25"/>
    <row r="906" customFormat="1" ht="15.75" hidden="1" customHeight="1" x14ac:dyDescent="0.25"/>
    <row r="907" customFormat="1" ht="15.75" hidden="1" customHeight="1" x14ac:dyDescent="0.25"/>
    <row r="908" customFormat="1" ht="15.75" hidden="1" customHeight="1" x14ac:dyDescent="0.25"/>
    <row r="909" customFormat="1" ht="15.75" hidden="1" customHeight="1" x14ac:dyDescent="0.25"/>
    <row r="910" customFormat="1" ht="15.75" hidden="1" customHeight="1" x14ac:dyDescent="0.25"/>
    <row r="911" customFormat="1" ht="15.75" hidden="1" customHeight="1" x14ac:dyDescent="0.25"/>
    <row r="912" customFormat="1" ht="15.75" hidden="1" customHeight="1" x14ac:dyDescent="0.25"/>
    <row r="913" customFormat="1" ht="15.75" hidden="1" customHeight="1" x14ac:dyDescent="0.25"/>
    <row r="914" customFormat="1" ht="15.75" hidden="1" customHeight="1" x14ac:dyDescent="0.25"/>
    <row r="915" customFormat="1" ht="15.75" hidden="1" customHeight="1" x14ac:dyDescent="0.25"/>
    <row r="916" customFormat="1" ht="15.75" hidden="1" customHeight="1" x14ac:dyDescent="0.25"/>
    <row r="917" customFormat="1" ht="15.75" hidden="1" customHeight="1" x14ac:dyDescent="0.25"/>
    <row r="918" customFormat="1" ht="15.75" hidden="1" customHeight="1" x14ac:dyDescent="0.25"/>
    <row r="919" customFormat="1" ht="15.75" hidden="1" customHeight="1" x14ac:dyDescent="0.25"/>
    <row r="920" customFormat="1" ht="15.75" hidden="1" customHeight="1" x14ac:dyDescent="0.25"/>
    <row r="921" customFormat="1" ht="15.75" hidden="1" customHeight="1" x14ac:dyDescent="0.25"/>
    <row r="922" customFormat="1" ht="15.75" hidden="1" customHeight="1" x14ac:dyDescent="0.25"/>
    <row r="923" customFormat="1" ht="15.75" hidden="1" customHeight="1" x14ac:dyDescent="0.25"/>
    <row r="924" customFormat="1" ht="15.75" hidden="1" customHeight="1" x14ac:dyDescent="0.25"/>
    <row r="925" customFormat="1" ht="15.75" hidden="1" customHeight="1" x14ac:dyDescent="0.25"/>
    <row r="926" customFormat="1" ht="15.75" hidden="1" customHeight="1" x14ac:dyDescent="0.25"/>
    <row r="927" customFormat="1" ht="15.75" hidden="1" customHeight="1" x14ac:dyDescent="0.25"/>
    <row r="928" customFormat="1" ht="15.75" hidden="1" customHeight="1" x14ac:dyDescent="0.25"/>
    <row r="929" customFormat="1" ht="15.75" hidden="1" customHeight="1" x14ac:dyDescent="0.25"/>
    <row r="930" customFormat="1" ht="15.75" hidden="1" customHeight="1" x14ac:dyDescent="0.25"/>
    <row r="931" customFormat="1" ht="15.75" hidden="1" customHeight="1" x14ac:dyDescent="0.25"/>
    <row r="932" customFormat="1" ht="15.75" hidden="1" customHeight="1" x14ac:dyDescent="0.25"/>
    <row r="933" customFormat="1" ht="15.75" hidden="1" customHeight="1" x14ac:dyDescent="0.25"/>
    <row r="934" customFormat="1" ht="15.75" hidden="1" customHeight="1" x14ac:dyDescent="0.25"/>
    <row r="935" customFormat="1" ht="15.75" hidden="1" customHeight="1" x14ac:dyDescent="0.25"/>
    <row r="936" customFormat="1" ht="15.75" hidden="1" customHeight="1" x14ac:dyDescent="0.25"/>
    <row r="937" customFormat="1" ht="15.75" hidden="1" customHeight="1" x14ac:dyDescent="0.25"/>
    <row r="938" customFormat="1" ht="15.75" hidden="1" customHeight="1" x14ac:dyDescent="0.25"/>
    <row r="939" customFormat="1" ht="15.75" hidden="1" customHeight="1" x14ac:dyDescent="0.25"/>
    <row r="940" customFormat="1" ht="15.75" hidden="1" customHeight="1" x14ac:dyDescent="0.25"/>
    <row r="941" customFormat="1" ht="15.75" hidden="1" customHeight="1" x14ac:dyDescent="0.25"/>
    <row r="942" customFormat="1" ht="15.75" hidden="1" customHeight="1" x14ac:dyDescent="0.25"/>
    <row r="943" customFormat="1" ht="15.75" hidden="1" customHeight="1" x14ac:dyDescent="0.25"/>
    <row r="944" customFormat="1" ht="15.75" hidden="1" customHeight="1" x14ac:dyDescent="0.25"/>
    <row r="945" customFormat="1" ht="15.75" hidden="1" customHeight="1" x14ac:dyDescent="0.25"/>
    <row r="946" customFormat="1" ht="15.75" hidden="1" customHeight="1" x14ac:dyDescent="0.25"/>
    <row r="947" customFormat="1" ht="15.75" hidden="1" customHeight="1" x14ac:dyDescent="0.25"/>
    <row r="948" customFormat="1" ht="15.75" hidden="1" customHeight="1" x14ac:dyDescent="0.25"/>
    <row r="949" customFormat="1" ht="15.75" hidden="1" customHeight="1" x14ac:dyDescent="0.25"/>
    <row r="950" customFormat="1" ht="15.75" hidden="1" customHeight="1" x14ac:dyDescent="0.25"/>
    <row r="951" customFormat="1" ht="15.75" hidden="1" customHeight="1" x14ac:dyDescent="0.25"/>
    <row r="952" customFormat="1" ht="15.75" hidden="1" customHeight="1" x14ac:dyDescent="0.25"/>
    <row r="953" customFormat="1" ht="15.75" hidden="1" customHeight="1" x14ac:dyDescent="0.25"/>
    <row r="954" customFormat="1" ht="15.75" hidden="1" customHeight="1" x14ac:dyDescent="0.25"/>
    <row r="955" customFormat="1" ht="15.75" hidden="1" customHeight="1" x14ac:dyDescent="0.25"/>
    <row r="956" customFormat="1" ht="15.75" hidden="1" customHeight="1" x14ac:dyDescent="0.25"/>
    <row r="957" customFormat="1" ht="15.75" hidden="1" customHeight="1" x14ac:dyDescent="0.25"/>
    <row r="958" customFormat="1" ht="15.75" hidden="1" customHeight="1" x14ac:dyDescent="0.25"/>
    <row r="959" customFormat="1" ht="15.75" hidden="1" customHeight="1" x14ac:dyDescent="0.25"/>
    <row r="960" customFormat="1" ht="15.75" hidden="1" customHeight="1" x14ac:dyDescent="0.25"/>
    <row r="961" customFormat="1" ht="15.75" hidden="1" customHeight="1" x14ac:dyDescent="0.25"/>
    <row r="962" customFormat="1" ht="15.75" hidden="1" customHeight="1" x14ac:dyDescent="0.25"/>
    <row r="963" customFormat="1" ht="15.75" hidden="1" customHeight="1" x14ac:dyDescent="0.25"/>
    <row r="964" customFormat="1" ht="15.75" hidden="1" customHeight="1" x14ac:dyDescent="0.25"/>
    <row r="965" customFormat="1" ht="15.75" hidden="1" customHeight="1" x14ac:dyDescent="0.25"/>
    <row r="966" customFormat="1" ht="15.75" hidden="1" customHeight="1" x14ac:dyDescent="0.25"/>
    <row r="967" customFormat="1" ht="15.75" hidden="1" customHeight="1" x14ac:dyDescent="0.25"/>
    <row r="968" customFormat="1" ht="15.75" hidden="1" customHeight="1" x14ac:dyDescent="0.25"/>
    <row r="969" customFormat="1" ht="15.75" hidden="1" customHeight="1" x14ac:dyDescent="0.25"/>
    <row r="970" customFormat="1" ht="15.75" hidden="1" customHeight="1" x14ac:dyDescent="0.25"/>
    <row r="971" customFormat="1" ht="15.75" hidden="1" customHeight="1" x14ac:dyDescent="0.25"/>
    <row r="972" customFormat="1" ht="15.75" hidden="1" customHeight="1" x14ac:dyDescent="0.25"/>
    <row r="973" customFormat="1" ht="15.75" hidden="1" customHeight="1" x14ac:dyDescent="0.25"/>
    <row r="974" customFormat="1" ht="15.75" hidden="1" customHeight="1" x14ac:dyDescent="0.25"/>
    <row r="975" customFormat="1" ht="15.75" hidden="1" customHeight="1" x14ac:dyDescent="0.25"/>
    <row r="976" customFormat="1" ht="15.75" hidden="1" customHeight="1" x14ac:dyDescent="0.25"/>
    <row r="977" customFormat="1" ht="15.75" hidden="1" customHeight="1" x14ac:dyDescent="0.25"/>
    <row r="978" customFormat="1" ht="15.75" hidden="1" customHeight="1" x14ac:dyDescent="0.25"/>
    <row r="979" customFormat="1" ht="15.75" hidden="1" customHeight="1" x14ac:dyDescent="0.25"/>
    <row r="980" customFormat="1" ht="15.75" hidden="1" customHeight="1" x14ac:dyDescent="0.25"/>
    <row r="981" customFormat="1" ht="15.75" hidden="1" customHeight="1" x14ac:dyDescent="0.25"/>
    <row r="982" customFormat="1" ht="15.75" hidden="1" customHeight="1" x14ac:dyDescent="0.25"/>
    <row r="983" customFormat="1" ht="15.75" hidden="1" customHeight="1" x14ac:dyDescent="0.25"/>
    <row r="984" customFormat="1" ht="15.75" hidden="1" customHeight="1" x14ac:dyDescent="0.25"/>
    <row r="985" customFormat="1" ht="15.75" hidden="1" customHeight="1" x14ac:dyDescent="0.25"/>
    <row r="986" customFormat="1" ht="15.75" hidden="1" customHeight="1" x14ac:dyDescent="0.25"/>
    <row r="987" customFormat="1" ht="15.75" hidden="1" customHeight="1" x14ac:dyDescent="0.25"/>
    <row r="988" customFormat="1" ht="15.75" hidden="1" customHeight="1" x14ac:dyDescent="0.25"/>
    <row r="989" customFormat="1" ht="15.75" hidden="1" customHeight="1" x14ac:dyDescent="0.25"/>
    <row r="990" customFormat="1" ht="15.75" hidden="1" customHeight="1" x14ac:dyDescent="0.25"/>
    <row r="991" customFormat="1" ht="15.75" hidden="1" customHeight="1" x14ac:dyDescent="0.25"/>
    <row r="992" customFormat="1" ht="15.75" hidden="1" customHeight="1" x14ac:dyDescent="0.25"/>
    <row r="993" customFormat="1" ht="15.75" hidden="1" customHeight="1" x14ac:dyDescent="0.25"/>
    <row r="994" customFormat="1" ht="15.75" hidden="1" customHeight="1" x14ac:dyDescent="0.25"/>
    <row r="995" customFormat="1" ht="15.75" hidden="1" customHeight="1" x14ac:dyDescent="0.25"/>
    <row r="996" customFormat="1" ht="15.75" hidden="1" customHeight="1" x14ac:dyDescent="0.25"/>
    <row r="997" customFormat="1" ht="15.75" hidden="1" customHeight="1" x14ac:dyDescent="0.25"/>
    <row r="998" customFormat="1" ht="15.75" hidden="1" customHeight="1" x14ac:dyDescent="0.25"/>
    <row r="999" customFormat="1" ht="15.75" hidden="1" customHeight="1" x14ac:dyDescent="0.25"/>
    <row r="1000" customFormat="1" ht="0" hidden="1" customHeight="1" x14ac:dyDescent="0.25"/>
  </sheetData>
  <mergeCells count="16">
    <mergeCell ref="A28:H28"/>
    <mergeCell ref="B34:F34"/>
    <mergeCell ref="A35:H35"/>
    <mergeCell ref="B36:F36"/>
    <mergeCell ref="A10:H10"/>
    <mergeCell ref="B17:F17"/>
    <mergeCell ref="A18:H18"/>
    <mergeCell ref="B22:F22"/>
    <mergeCell ref="A23:H23"/>
    <mergeCell ref="B27:F27"/>
    <mergeCell ref="A1:A2"/>
    <mergeCell ref="B1:B2"/>
    <mergeCell ref="C1:C2"/>
    <mergeCell ref="D1:D2"/>
    <mergeCell ref="F1:F2"/>
    <mergeCell ref="B9:F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defaultColWidth="8.85546875" defaultRowHeight="15" x14ac:dyDescent="0.25"/>
  <cols>
    <col min="2" max="2" width="73.28515625" customWidth="1"/>
  </cols>
  <sheetData>
    <row r="1" spans="2:6" ht="15.75" thickBot="1" x14ac:dyDescent="0.3"/>
    <row r="2" spans="2:6" ht="15.75" thickBot="1" x14ac:dyDescent="0.3">
      <c r="B2" s="165" t="s">
        <v>25</v>
      </c>
      <c r="C2" s="1"/>
      <c r="D2" s="1"/>
      <c r="E2" s="1"/>
      <c r="F2" s="1"/>
    </row>
    <row r="3" spans="2:6" x14ac:dyDescent="0.25">
      <c r="B3" s="166"/>
    </row>
    <row r="4" spans="2:6" ht="30.75" customHeight="1" x14ac:dyDescent="0.25">
      <c r="B4" s="167" t="s">
        <v>18</v>
      </c>
    </row>
    <row r="5" spans="2:6" ht="30.75" customHeight="1" x14ac:dyDescent="0.25">
      <c r="B5" s="167"/>
    </row>
    <row r="6" spans="2:6" ht="60" x14ac:dyDescent="0.25">
      <c r="B6" s="167" t="s">
        <v>19</v>
      </c>
    </row>
    <row r="7" spans="2:6" x14ac:dyDescent="0.25">
      <c r="B7" s="167"/>
    </row>
    <row r="8" spans="2:6" ht="60" x14ac:dyDescent="0.25">
      <c r="B8" s="167" t="s">
        <v>20</v>
      </c>
    </row>
    <row r="9" spans="2:6" x14ac:dyDescent="0.25">
      <c r="B9" s="167"/>
    </row>
    <row r="10" spans="2:6" ht="60" x14ac:dyDescent="0.25">
      <c r="B10" s="167" t="s">
        <v>21</v>
      </c>
    </row>
    <row r="11" spans="2:6" x14ac:dyDescent="0.25">
      <c r="B11" s="167"/>
    </row>
    <row r="12" spans="2:6" ht="30" x14ac:dyDescent="0.25">
      <c r="B12" s="167" t="s">
        <v>22</v>
      </c>
    </row>
    <row r="13" spans="2:6" x14ac:dyDescent="0.25">
      <c r="B13" s="167"/>
    </row>
    <row r="14" spans="2:6" ht="60" x14ac:dyDescent="0.25">
      <c r="B14" s="167" t="s">
        <v>23</v>
      </c>
    </row>
    <row r="15" spans="2:6" x14ac:dyDescent="0.25">
      <c r="B15" s="167"/>
    </row>
    <row r="16" spans="2:6" ht="45.75" thickBot="1" x14ac:dyDescent="0.3">
      <c r="B16" s="168" t="s">
        <v>24</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4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99" t="s">
        <v>443</v>
      </c>
      <c r="C2" s="300"/>
      <c r="D2" s="301"/>
    </row>
    <row r="3" spans="2:4" ht="15.75" thickBot="1" x14ac:dyDescent="0.3">
      <c r="B3" s="302"/>
      <c r="C3" s="303"/>
      <c r="D3" s="304"/>
    </row>
    <row r="4" spans="2:4" ht="15.75" thickBot="1" x14ac:dyDescent="0.3"/>
    <row r="5" spans="2:4" x14ac:dyDescent="0.25">
      <c r="B5" s="310" t="s">
        <v>61</v>
      </c>
      <c r="C5" s="311"/>
      <c r="D5" s="312"/>
    </row>
    <row r="6" spans="2:4" ht="15.75" thickBot="1" x14ac:dyDescent="0.3">
      <c r="B6" s="307"/>
      <c r="C6" s="308"/>
      <c r="D6" s="309"/>
    </row>
    <row r="7" spans="2:4" x14ac:dyDescent="0.25">
      <c r="B7" s="99" t="s">
        <v>71</v>
      </c>
      <c r="C7" s="305" t="e">
        <f>SUM('1) Budget Table'!D24:F24,'1) Budget Table'!D30:F30,'1) Budget Table'!#REF!,'1) Budget Table'!#REF!)</f>
        <v>#REF!</v>
      </c>
      <c r="D7" s="306"/>
    </row>
    <row r="8" spans="2:4" x14ac:dyDescent="0.25">
      <c r="B8" s="99" t="s">
        <v>418</v>
      </c>
      <c r="C8" s="313" t="e">
        <f>SUM(D10:D14)</f>
        <v>#REF!</v>
      </c>
      <c r="D8" s="314"/>
    </row>
    <row r="9" spans="2:4" x14ac:dyDescent="0.25">
      <c r="B9" s="100" t="s">
        <v>412</v>
      </c>
      <c r="C9" s="101" t="s">
        <v>413</v>
      </c>
      <c r="D9" s="102" t="s">
        <v>414</v>
      </c>
    </row>
    <row r="10" spans="2:4" ht="35.1" customHeight="1" x14ac:dyDescent="0.25">
      <c r="B10" s="127"/>
      <c r="C10" s="104"/>
      <c r="D10" s="105" t="e">
        <f>$C$7*C10</f>
        <v>#REF!</v>
      </c>
    </row>
    <row r="11" spans="2:4" ht="35.1" customHeight="1" x14ac:dyDescent="0.25">
      <c r="B11" s="127"/>
      <c r="C11" s="104"/>
      <c r="D11" s="105" t="e">
        <f>C7*C11</f>
        <v>#REF!</v>
      </c>
    </row>
    <row r="12" spans="2:4" ht="35.1" customHeight="1" x14ac:dyDescent="0.25">
      <c r="B12" s="128"/>
      <c r="C12" s="104"/>
      <c r="D12" s="105" t="e">
        <f>C7*C12</f>
        <v>#REF!</v>
      </c>
    </row>
    <row r="13" spans="2:4" ht="35.1" customHeight="1" x14ac:dyDescent="0.25">
      <c r="B13" s="128"/>
      <c r="C13" s="104"/>
      <c r="D13" s="105" t="e">
        <f>C7*C13</f>
        <v>#REF!</v>
      </c>
    </row>
    <row r="14" spans="2:4" ht="35.1" customHeight="1" thickBot="1" x14ac:dyDescent="0.3">
      <c r="B14" s="129"/>
      <c r="C14" s="104"/>
      <c r="D14" s="109" t="e">
        <f>C7*C14</f>
        <v>#REF!</v>
      </c>
    </row>
    <row r="15" spans="2:4" ht="15.75" thickBot="1" x14ac:dyDescent="0.3"/>
    <row r="16" spans="2:4" x14ac:dyDescent="0.25">
      <c r="B16" s="310" t="s">
        <v>415</v>
      </c>
      <c r="C16" s="311"/>
      <c r="D16" s="312"/>
    </row>
    <row r="17" spans="2:4" ht="15.75" thickBot="1" x14ac:dyDescent="0.3">
      <c r="B17" s="315"/>
      <c r="C17" s="316"/>
      <c r="D17" s="317"/>
    </row>
    <row r="18" spans="2:4" x14ac:dyDescent="0.25">
      <c r="B18" s="99" t="s">
        <v>71</v>
      </c>
      <c r="C18" s="305" t="e">
        <f>SUM('1) Budget Table'!#REF!,'1) Budget Table'!#REF!,'1) Budget Table'!#REF!,'1) Budget Table'!#REF!)</f>
        <v>#REF!</v>
      </c>
      <c r="D18" s="306"/>
    </row>
    <row r="19" spans="2:4" x14ac:dyDescent="0.25">
      <c r="B19" s="99" t="s">
        <v>418</v>
      </c>
      <c r="C19" s="313" t="e">
        <f>SUM(D21:D25)</f>
        <v>#REF!</v>
      </c>
      <c r="D19" s="314"/>
    </row>
    <row r="20" spans="2:4" x14ac:dyDescent="0.25">
      <c r="B20" s="100" t="s">
        <v>412</v>
      </c>
      <c r="C20" s="101" t="s">
        <v>413</v>
      </c>
      <c r="D20" s="102" t="s">
        <v>414</v>
      </c>
    </row>
    <row r="21" spans="2:4" ht="35.1" customHeight="1" x14ac:dyDescent="0.25">
      <c r="B21" s="103"/>
      <c r="C21" s="104"/>
      <c r="D21" s="105" t="e">
        <f>$C$18*C21</f>
        <v>#REF!</v>
      </c>
    </row>
    <row r="22" spans="2:4" ht="35.1" customHeight="1" x14ac:dyDescent="0.25">
      <c r="B22" s="106"/>
      <c r="C22" s="104"/>
      <c r="D22" s="105" t="e">
        <f>$C$18*C22</f>
        <v>#REF!</v>
      </c>
    </row>
    <row r="23" spans="2:4" ht="35.1" customHeight="1" x14ac:dyDescent="0.25">
      <c r="B23" s="107"/>
      <c r="C23" s="104"/>
      <c r="D23" s="105" t="e">
        <f>$C$18*C23</f>
        <v>#REF!</v>
      </c>
    </row>
    <row r="24" spans="2:4" ht="35.1" customHeight="1" x14ac:dyDescent="0.25">
      <c r="B24" s="107"/>
      <c r="C24" s="104"/>
      <c r="D24" s="105" t="e">
        <f>$C$18*C24</f>
        <v>#REF!</v>
      </c>
    </row>
    <row r="25" spans="2:4" ht="35.1" customHeight="1" thickBot="1" x14ac:dyDescent="0.3">
      <c r="B25" s="108"/>
      <c r="C25" s="104"/>
      <c r="D25" s="105" t="e">
        <f>$C$18*C25</f>
        <v>#REF!</v>
      </c>
    </row>
    <row r="26" spans="2:4" ht="15.75" thickBot="1" x14ac:dyDescent="0.3"/>
    <row r="27" spans="2:4" x14ac:dyDescent="0.25">
      <c r="B27" s="310" t="s">
        <v>416</v>
      </c>
      <c r="C27" s="311"/>
      <c r="D27" s="312"/>
    </row>
    <row r="28" spans="2:4" ht="15.75" thickBot="1" x14ac:dyDescent="0.3">
      <c r="B28" s="307"/>
      <c r="C28" s="308"/>
      <c r="D28" s="309"/>
    </row>
    <row r="29" spans="2:4" x14ac:dyDescent="0.25">
      <c r="B29" s="99" t="s">
        <v>71</v>
      </c>
      <c r="C29" s="305" t="e">
        <f>SUM('1) Budget Table'!#REF!,'1) Budget Table'!#REF!,'1) Budget Table'!#REF!,'1) Budget Table'!#REF!)</f>
        <v>#REF!</v>
      </c>
      <c r="D29" s="306"/>
    </row>
    <row r="30" spans="2:4" x14ac:dyDescent="0.25">
      <c r="B30" s="99" t="s">
        <v>418</v>
      </c>
      <c r="C30" s="313" t="e">
        <f>SUM(D32:D36)</f>
        <v>#REF!</v>
      </c>
      <c r="D30" s="314"/>
    </row>
    <row r="31" spans="2:4" x14ac:dyDescent="0.25">
      <c r="B31" s="100" t="s">
        <v>412</v>
      </c>
      <c r="C31" s="101" t="s">
        <v>413</v>
      </c>
      <c r="D31" s="102" t="s">
        <v>414</v>
      </c>
    </row>
    <row r="32" spans="2:4" ht="35.1" customHeight="1" x14ac:dyDescent="0.25">
      <c r="B32" s="103"/>
      <c r="C32" s="104"/>
      <c r="D32" s="105" t="e">
        <f>$C$29*C32</f>
        <v>#REF!</v>
      </c>
    </row>
    <row r="33" spans="2:4" ht="35.1" customHeight="1" x14ac:dyDescent="0.25">
      <c r="B33" s="106"/>
      <c r="C33" s="104"/>
      <c r="D33" s="105" t="e">
        <f>$C$29*C33</f>
        <v>#REF!</v>
      </c>
    </row>
    <row r="34" spans="2:4" ht="35.1" customHeight="1" x14ac:dyDescent="0.25">
      <c r="B34" s="107"/>
      <c r="C34" s="104"/>
      <c r="D34" s="105" t="e">
        <f>$C$29*C34</f>
        <v>#REF!</v>
      </c>
    </row>
    <row r="35" spans="2:4" ht="35.1" customHeight="1" x14ac:dyDescent="0.25">
      <c r="B35" s="107"/>
      <c r="C35" s="104"/>
      <c r="D35" s="105" t="e">
        <f>$C$29*C35</f>
        <v>#REF!</v>
      </c>
    </row>
    <row r="36" spans="2:4" ht="35.1" customHeight="1" thickBot="1" x14ac:dyDescent="0.3">
      <c r="B36" s="108"/>
      <c r="C36" s="104"/>
      <c r="D36" s="105" t="e">
        <f>$C$29*C36</f>
        <v>#REF!</v>
      </c>
    </row>
    <row r="37" spans="2:4" ht="15.75" thickBot="1" x14ac:dyDescent="0.3"/>
    <row r="38" spans="2:4" x14ac:dyDescent="0.25">
      <c r="B38" s="310" t="s">
        <v>417</v>
      </c>
      <c r="C38" s="311"/>
      <c r="D38" s="312"/>
    </row>
    <row r="39" spans="2:4" ht="15.75" thickBot="1" x14ac:dyDescent="0.3">
      <c r="B39" s="307"/>
      <c r="C39" s="308"/>
      <c r="D39" s="309"/>
    </row>
    <row r="40" spans="2:4" x14ac:dyDescent="0.25">
      <c r="B40" s="99" t="s">
        <v>71</v>
      </c>
      <c r="C40" s="305" t="e">
        <f>SUM('1) Budget Table'!#REF!,'1) Budget Table'!#REF!,'1) Budget Table'!#REF!,'1) Budget Table'!#REF!)</f>
        <v>#REF!</v>
      </c>
      <c r="D40" s="306"/>
    </row>
    <row r="41" spans="2:4" x14ac:dyDescent="0.25">
      <c r="B41" s="99" t="s">
        <v>418</v>
      </c>
      <c r="C41" s="313" t="e">
        <f>SUM(D43:D47)</f>
        <v>#REF!</v>
      </c>
      <c r="D41" s="314"/>
    </row>
    <row r="42" spans="2:4" x14ac:dyDescent="0.25">
      <c r="B42" s="100" t="s">
        <v>412</v>
      </c>
      <c r="C42" s="101" t="s">
        <v>413</v>
      </c>
      <c r="D42" s="102" t="s">
        <v>414</v>
      </c>
    </row>
    <row r="43" spans="2:4" ht="35.1" customHeight="1" x14ac:dyDescent="0.25">
      <c r="B43" s="103"/>
      <c r="C43" s="104"/>
      <c r="D43" s="105" t="e">
        <f>$C$40*C43</f>
        <v>#REF!</v>
      </c>
    </row>
    <row r="44" spans="2:4" ht="35.1" customHeight="1" x14ac:dyDescent="0.25">
      <c r="B44" s="106"/>
      <c r="C44" s="104"/>
      <c r="D44" s="105" t="e">
        <f>$C$40*C44</f>
        <v>#REF!</v>
      </c>
    </row>
    <row r="45" spans="2:4" ht="35.1" customHeight="1" x14ac:dyDescent="0.25">
      <c r="B45" s="107"/>
      <c r="C45" s="104"/>
      <c r="D45" s="105" t="e">
        <f>$C$40*C45</f>
        <v>#REF!</v>
      </c>
    </row>
    <row r="46" spans="2:4" ht="35.1" customHeight="1" x14ac:dyDescent="0.25">
      <c r="B46" s="107"/>
      <c r="C46" s="104"/>
      <c r="D46" s="105" t="e">
        <f>$C$40*C46</f>
        <v>#REF!</v>
      </c>
    </row>
    <row r="47" spans="2:4" ht="35.1" customHeight="1" thickBot="1" x14ac:dyDescent="0.3">
      <c r="B47" s="108"/>
      <c r="C47" s="104"/>
      <c r="D47" s="109" t="e">
        <f>$C$40*C47</f>
        <v>#REF!</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4"/>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92" customFormat="1" ht="15.75" x14ac:dyDescent="0.25">
      <c r="B2" s="321" t="s">
        <v>39</v>
      </c>
      <c r="C2" s="322"/>
      <c r="D2" s="322"/>
      <c r="E2" s="322"/>
      <c r="F2" s="323"/>
    </row>
    <row r="3" spans="2:6" s="92" customFormat="1" ht="16.5" thickBot="1" x14ac:dyDescent="0.3">
      <c r="B3" s="324"/>
      <c r="C3" s="325"/>
      <c r="D3" s="325"/>
      <c r="E3" s="325"/>
      <c r="F3" s="326"/>
    </row>
    <row r="4" spans="2:6" s="92" customFormat="1" ht="16.5" thickBot="1" x14ac:dyDescent="0.3"/>
    <row r="5" spans="2:6" s="92" customFormat="1" ht="16.5" thickBot="1" x14ac:dyDescent="0.3">
      <c r="B5" s="289" t="s">
        <v>16</v>
      </c>
      <c r="C5" s="290"/>
      <c r="D5" s="290"/>
      <c r="E5" s="290"/>
      <c r="F5" s="291"/>
    </row>
    <row r="6" spans="2:6" s="92" customFormat="1" ht="15.75" x14ac:dyDescent="0.25">
      <c r="B6" s="178"/>
      <c r="C6" s="174" t="s">
        <v>30</v>
      </c>
      <c r="D6" s="174" t="s">
        <v>52</v>
      </c>
      <c r="E6" s="174" t="s">
        <v>53</v>
      </c>
      <c r="F6" s="281" t="s">
        <v>16</v>
      </c>
    </row>
    <row r="7" spans="2:6" s="92" customFormat="1" ht="15.75" x14ac:dyDescent="0.25">
      <c r="B7" s="178"/>
      <c r="C7" s="173" t="str">
        <f>'1) Budget Table'!D13</f>
        <v>UNDP</v>
      </c>
      <c r="D7" s="173" t="str">
        <f>'1) Budget Table'!E13</f>
        <v>UNOPS</v>
      </c>
      <c r="E7" s="173">
        <f>'1) Budget Table'!F13</f>
        <v>0</v>
      </c>
      <c r="F7" s="282"/>
    </row>
    <row r="8" spans="2:6" s="92" customFormat="1" ht="31.5" x14ac:dyDescent="0.25">
      <c r="B8" s="170" t="s">
        <v>7</v>
      </c>
      <c r="C8" s="179">
        <f>'2) By Category'!D208</f>
        <v>600000</v>
      </c>
      <c r="D8" s="179">
        <f>'2) By Category'!E208</f>
        <v>153750</v>
      </c>
      <c r="E8" s="179">
        <f>'2) By Category'!F208</f>
        <v>0</v>
      </c>
      <c r="F8" s="175">
        <f t="shared" ref="F8:F15" si="0">SUM(C8:E8)</f>
        <v>753750</v>
      </c>
    </row>
    <row r="9" spans="2:6" s="92" customFormat="1" ht="47.25" x14ac:dyDescent="0.25">
      <c r="B9" s="170" t="s">
        <v>8</v>
      </c>
      <c r="C9" s="179">
        <f>'2) By Category'!D209</f>
        <v>0</v>
      </c>
      <c r="D9" s="179">
        <f>'2) By Category'!E209</f>
        <v>48750</v>
      </c>
      <c r="E9" s="179">
        <f>'2) By Category'!F209</f>
        <v>0</v>
      </c>
      <c r="F9" s="176">
        <f t="shared" si="0"/>
        <v>48750</v>
      </c>
    </row>
    <row r="10" spans="2:6" s="92" customFormat="1" ht="78.75" x14ac:dyDescent="0.25">
      <c r="B10" s="170" t="s">
        <v>9</v>
      </c>
      <c r="C10" s="179">
        <f>'2) By Category'!D210</f>
        <v>0</v>
      </c>
      <c r="D10" s="179">
        <f>'2) By Category'!E210</f>
        <v>0</v>
      </c>
      <c r="E10" s="179">
        <f>'2) By Category'!F210</f>
        <v>0</v>
      </c>
      <c r="F10" s="176">
        <f t="shared" si="0"/>
        <v>0</v>
      </c>
    </row>
    <row r="11" spans="2:6" s="92" customFormat="1" ht="31.5" x14ac:dyDescent="0.25">
      <c r="B11" s="172" t="s">
        <v>10</v>
      </c>
      <c r="C11" s="179">
        <f>'2) By Category'!D211</f>
        <v>102038.39999999999</v>
      </c>
      <c r="D11" s="179">
        <f>'2) By Category'!E211</f>
        <v>559830</v>
      </c>
      <c r="E11" s="179">
        <f>'2) By Category'!F211</f>
        <v>0</v>
      </c>
      <c r="F11" s="176">
        <f t="shared" si="0"/>
        <v>661868.4</v>
      </c>
    </row>
    <row r="12" spans="2:6" s="92" customFormat="1" ht="15.75" x14ac:dyDescent="0.25">
      <c r="B12" s="170" t="s">
        <v>15</v>
      </c>
      <c r="C12" s="179">
        <f>'2) By Category'!D212</f>
        <v>0</v>
      </c>
      <c r="D12" s="179">
        <f>'2) By Category'!E212</f>
        <v>27391</v>
      </c>
      <c r="E12" s="179">
        <f>'2) By Category'!F212</f>
        <v>0</v>
      </c>
      <c r="F12" s="176">
        <f t="shared" si="0"/>
        <v>27391</v>
      </c>
    </row>
    <row r="13" spans="2:6" s="92" customFormat="1" ht="47.25" x14ac:dyDescent="0.25">
      <c r="B13" s="170" t="s">
        <v>11</v>
      </c>
      <c r="C13" s="179">
        <f>'2) By Category'!D213</f>
        <v>631260</v>
      </c>
      <c r="D13" s="179">
        <f>'2) By Category'!E213</f>
        <v>0</v>
      </c>
      <c r="E13" s="179">
        <f>'2) By Category'!F213</f>
        <v>0</v>
      </c>
      <c r="F13" s="176">
        <f t="shared" si="0"/>
        <v>631260</v>
      </c>
    </row>
    <row r="14" spans="2:6" s="92" customFormat="1" ht="48" thickBot="1" x14ac:dyDescent="0.3">
      <c r="B14" s="171" t="s">
        <v>57</v>
      </c>
      <c r="C14" s="180">
        <f>'2) By Category'!D214</f>
        <v>162028.81</v>
      </c>
      <c r="D14" s="180">
        <f>'2) By Category'!E214</f>
        <v>51400</v>
      </c>
      <c r="E14" s="180">
        <f>'2) By Category'!F214</f>
        <v>0</v>
      </c>
      <c r="F14" s="177">
        <f t="shared" si="0"/>
        <v>213428.81</v>
      </c>
    </row>
    <row r="15" spans="2:6" s="92" customFormat="1" ht="30" customHeight="1" x14ac:dyDescent="0.25">
      <c r="B15" s="183" t="s">
        <v>445</v>
      </c>
      <c r="C15" s="184">
        <f>SUM(C8:C14)</f>
        <v>1495327.21</v>
      </c>
      <c r="D15" s="184">
        <f>SUM(D8:D14)</f>
        <v>841121</v>
      </c>
      <c r="E15" s="184">
        <f>SUM(E8:E14)</f>
        <v>0</v>
      </c>
      <c r="F15" s="185">
        <f t="shared" si="0"/>
        <v>2336448.21</v>
      </c>
    </row>
    <row r="16" spans="2:6" s="181" customFormat="1" ht="19.5" customHeight="1" x14ac:dyDescent="0.25">
      <c r="B16" s="182" t="s">
        <v>432</v>
      </c>
      <c r="C16" s="186">
        <f>C15*0.07</f>
        <v>104672.90470000001</v>
      </c>
      <c r="D16" s="186">
        <f t="shared" ref="D16:F16" si="1">D15*0.07</f>
        <v>58878.470000000008</v>
      </c>
      <c r="E16" s="186">
        <f t="shared" si="1"/>
        <v>0</v>
      </c>
      <c r="F16" s="186">
        <f t="shared" si="1"/>
        <v>163551.37470000001</v>
      </c>
    </row>
    <row r="17" spans="2:6" s="181" customFormat="1" ht="25.5" customHeight="1" thickBot="1" x14ac:dyDescent="0.3">
      <c r="B17" s="187" t="s">
        <v>38</v>
      </c>
      <c r="C17" s="188">
        <f>C15+C16</f>
        <v>1600000.1147</v>
      </c>
      <c r="D17" s="188">
        <f t="shared" ref="D17:F17" si="2">D15+D16</f>
        <v>899999.47</v>
      </c>
      <c r="E17" s="188">
        <f t="shared" si="2"/>
        <v>0</v>
      </c>
      <c r="F17" s="188">
        <f t="shared" si="2"/>
        <v>2499999.5847</v>
      </c>
    </row>
    <row r="18" spans="2:6" s="92" customFormat="1" ht="16.5" thickBot="1" x14ac:dyDescent="0.3"/>
    <row r="19" spans="2:6" s="92" customFormat="1" ht="15.75" customHeight="1" x14ac:dyDescent="0.25">
      <c r="B19" s="318" t="s">
        <v>26</v>
      </c>
      <c r="C19" s="319"/>
      <c r="D19" s="319"/>
      <c r="E19" s="319"/>
      <c r="F19" s="320"/>
    </row>
    <row r="20" spans="2:6" ht="15.75" x14ac:dyDescent="0.25">
      <c r="B20" s="31"/>
      <c r="C20" s="29" t="s">
        <v>54</v>
      </c>
      <c r="D20" s="29" t="s">
        <v>55</v>
      </c>
      <c r="E20" s="29" t="s">
        <v>56</v>
      </c>
      <c r="F20" s="32" t="s">
        <v>28</v>
      </c>
    </row>
    <row r="21" spans="2:6" ht="15.75" x14ac:dyDescent="0.25">
      <c r="B21" s="31"/>
      <c r="C21" s="29" t="str">
        <f>'1) Budget Table'!D13</f>
        <v>UNDP</v>
      </c>
      <c r="D21" s="29" t="str">
        <f>'1) Budget Table'!E13</f>
        <v>UNOPS</v>
      </c>
      <c r="E21" s="29">
        <f>'1) Budget Table'!F13</f>
        <v>0</v>
      </c>
      <c r="F21" s="32"/>
    </row>
    <row r="22" spans="2:6" ht="23.25" customHeight="1" x14ac:dyDescent="0.25">
      <c r="B22" s="30" t="s">
        <v>27</v>
      </c>
      <c r="C22" s="28">
        <f>'1) Budget Table'!D56</f>
        <v>1120000.08029</v>
      </c>
      <c r="D22" s="28">
        <f>'1) Budget Table'!E56</f>
        <v>630000.00349999999</v>
      </c>
      <c r="E22" s="28">
        <f>'1) Budget Table'!F56</f>
        <v>0</v>
      </c>
      <c r="F22" s="9">
        <f>'1) Budget Table'!H56</f>
        <v>0.7</v>
      </c>
    </row>
    <row r="23" spans="2:6" ht="24.75" customHeight="1" x14ac:dyDescent="0.25">
      <c r="B23" s="30" t="s">
        <v>29</v>
      </c>
      <c r="C23" s="28">
        <f>'1) Budget Table'!D57</f>
        <v>480000.03440999996</v>
      </c>
      <c r="D23" s="28">
        <f>'1) Budget Table'!E57</f>
        <v>270000.00150000001</v>
      </c>
      <c r="E23" s="28">
        <f>'1) Budget Table'!F57</f>
        <v>0</v>
      </c>
      <c r="F23" s="9">
        <f>'1) Budget Table'!H57</f>
        <v>0.3</v>
      </c>
    </row>
    <row r="24" spans="2:6" ht="24.75" customHeight="1" thickBot="1" x14ac:dyDescent="0.3">
      <c r="B24" s="10" t="s">
        <v>451</v>
      </c>
      <c r="C24" s="33">
        <f>'1) Budget Table'!D58</f>
        <v>0</v>
      </c>
      <c r="D24" s="33">
        <f>'1) Budget Table'!E58</f>
        <v>0</v>
      </c>
      <c r="E24" s="33">
        <f>'1) Budget Table'!F58</f>
        <v>0</v>
      </c>
      <c r="F24" s="11">
        <f>'1) Budget Table'!H58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Table'!$G$50</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64">
        <v>0</v>
      </c>
    </row>
    <row r="2" spans="1:1" x14ac:dyDescent="0.25">
      <c r="A2" s="164">
        <v>0.2</v>
      </c>
    </row>
    <row r="3" spans="1:1" x14ac:dyDescent="0.25">
      <c r="A3" s="164">
        <v>0.4</v>
      </c>
    </row>
    <row r="4" spans="1:1" x14ac:dyDescent="0.25">
      <c r="A4" s="164">
        <v>0.6</v>
      </c>
    </row>
    <row r="5" spans="1:1" x14ac:dyDescent="0.25">
      <c r="A5" s="164">
        <v>0.8</v>
      </c>
    </row>
    <row r="6" spans="1:1" x14ac:dyDescent="0.25">
      <c r="A6" s="164">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93" t="s">
        <v>72</v>
      </c>
      <c r="B1" s="94" t="s">
        <v>73</v>
      </c>
    </row>
    <row r="2" spans="1:2" x14ac:dyDescent="0.25">
      <c r="A2" s="95" t="s">
        <v>74</v>
      </c>
      <c r="B2" s="96" t="s">
        <v>75</v>
      </c>
    </row>
    <row r="3" spans="1:2" x14ac:dyDescent="0.25">
      <c r="A3" s="95" t="s">
        <v>76</v>
      </c>
      <c r="B3" s="96" t="s">
        <v>77</v>
      </c>
    </row>
    <row r="4" spans="1:2" x14ac:dyDescent="0.25">
      <c r="A4" s="95" t="s">
        <v>78</v>
      </c>
      <c r="B4" s="96" t="s">
        <v>79</v>
      </c>
    </row>
    <row r="5" spans="1:2" x14ac:dyDescent="0.25">
      <c r="A5" s="95" t="s">
        <v>80</v>
      </c>
      <c r="B5" s="96" t="s">
        <v>81</v>
      </c>
    </row>
    <row r="6" spans="1:2" x14ac:dyDescent="0.25">
      <c r="A6" s="95" t="s">
        <v>82</v>
      </c>
      <c r="B6" s="96" t="s">
        <v>83</v>
      </c>
    </row>
    <row r="7" spans="1:2" x14ac:dyDescent="0.25">
      <c r="A7" s="95" t="s">
        <v>84</v>
      </c>
      <c r="B7" s="96" t="s">
        <v>85</v>
      </c>
    </row>
    <row r="8" spans="1:2" x14ac:dyDescent="0.25">
      <c r="A8" s="95" t="s">
        <v>86</v>
      </c>
      <c r="B8" s="96" t="s">
        <v>87</v>
      </c>
    </row>
    <row r="9" spans="1:2" x14ac:dyDescent="0.25">
      <c r="A9" s="95" t="s">
        <v>88</v>
      </c>
      <c r="B9" s="96" t="s">
        <v>89</v>
      </c>
    </row>
    <row r="10" spans="1:2" x14ac:dyDescent="0.25">
      <c r="A10" s="95" t="s">
        <v>90</v>
      </c>
      <c r="B10" s="96" t="s">
        <v>91</v>
      </c>
    </row>
    <row r="11" spans="1:2" x14ac:dyDescent="0.25">
      <c r="A11" s="95" t="s">
        <v>92</v>
      </c>
      <c r="B11" s="96" t="s">
        <v>93</v>
      </c>
    </row>
    <row r="12" spans="1:2" x14ac:dyDescent="0.25">
      <c r="A12" s="95" t="s">
        <v>94</v>
      </c>
      <c r="B12" s="96" t="s">
        <v>95</v>
      </c>
    </row>
    <row r="13" spans="1:2" x14ac:dyDescent="0.25">
      <c r="A13" s="95" t="s">
        <v>96</v>
      </c>
      <c r="B13" s="96" t="s">
        <v>97</v>
      </c>
    </row>
    <row r="14" spans="1:2" x14ac:dyDescent="0.25">
      <c r="A14" s="95" t="s">
        <v>98</v>
      </c>
      <c r="B14" s="96" t="s">
        <v>99</v>
      </c>
    </row>
    <row r="15" spans="1:2" x14ac:dyDescent="0.25">
      <c r="A15" s="95" t="s">
        <v>100</v>
      </c>
      <c r="B15" s="96" t="s">
        <v>101</v>
      </c>
    </row>
    <row r="16" spans="1:2" x14ac:dyDescent="0.25">
      <c r="A16" s="95" t="s">
        <v>102</v>
      </c>
      <c r="B16" s="96" t="s">
        <v>103</v>
      </c>
    </row>
    <row r="17" spans="1:2" x14ac:dyDescent="0.25">
      <c r="A17" s="95" t="s">
        <v>104</v>
      </c>
      <c r="B17" s="96" t="s">
        <v>105</v>
      </c>
    </row>
    <row r="18" spans="1:2" x14ac:dyDescent="0.25">
      <c r="A18" s="95" t="s">
        <v>106</v>
      </c>
      <c r="B18" s="96" t="s">
        <v>107</v>
      </c>
    </row>
    <row r="19" spans="1:2" x14ac:dyDescent="0.25">
      <c r="A19" s="95" t="s">
        <v>108</v>
      </c>
      <c r="B19" s="96" t="s">
        <v>109</v>
      </c>
    </row>
    <row r="20" spans="1:2" x14ac:dyDescent="0.25">
      <c r="A20" s="95" t="s">
        <v>110</v>
      </c>
      <c r="B20" s="96" t="s">
        <v>111</v>
      </c>
    </row>
    <row r="21" spans="1:2" x14ac:dyDescent="0.25">
      <c r="A21" s="95" t="s">
        <v>112</v>
      </c>
      <c r="B21" s="96" t="s">
        <v>113</v>
      </c>
    </row>
    <row r="22" spans="1:2" x14ac:dyDescent="0.25">
      <c r="A22" s="95" t="s">
        <v>114</v>
      </c>
      <c r="B22" s="96" t="s">
        <v>115</v>
      </c>
    </row>
    <row r="23" spans="1:2" x14ac:dyDescent="0.25">
      <c r="A23" s="95" t="s">
        <v>116</v>
      </c>
      <c r="B23" s="96" t="s">
        <v>117</v>
      </c>
    </row>
    <row r="24" spans="1:2" x14ac:dyDescent="0.25">
      <c r="A24" s="95" t="s">
        <v>118</v>
      </c>
      <c r="B24" s="96" t="s">
        <v>119</v>
      </c>
    </row>
    <row r="25" spans="1:2" x14ac:dyDescent="0.25">
      <c r="A25" s="95" t="s">
        <v>120</v>
      </c>
      <c r="B25" s="96" t="s">
        <v>121</v>
      </c>
    </row>
    <row r="26" spans="1:2" x14ac:dyDescent="0.25">
      <c r="A26" s="95" t="s">
        <v>122</v>
      </c>
      <c r="B26" s="96" t="s">
        <v>123</v>
      </c>
    </row>
    <row r="27" spans="1:2" x14ac:dyDescent="0.25">
      <c r="A27" s="95" t="s">
        <v>124</v>
      </c>
      <c r="B27" s="96" t="s">
        <v>125</v>
      </c>
    </row>
    <row r="28" spans="1:2" x14ac:dyDescent="0.25">
      <c r="A28" s="95" t="s">
        <v>126</v>
      </c>
      <c r="B28" s="96" t="s">
        <v>127</v>
      </c>
    </row>
    <row r="29" spans="1:2" x14ac:dyDescent="0.25">
      <c r="A29" s="95" t="s">
        <v>128</v>
      </c>
      <c r="B29" s="96" t="s">
        <v>129</v>
      </c>
    </row>
    <row r="30" spans="1:2" x14ac:dyDescent="0.25">
      <c r="A30" s="95" t="s">
        <v>130</v>
      </c>
      <c r="B30" s="96" t="s">
        <v>131</v>
      </c>
    </row>
    <row r="31" spans="1:2" x14ac:dyDescent="0.25">
      <c r="A31" s="95" t="s">
        <v>132</v>
      </c>
      <c r="B31" s="96" t="s">
        <v>133</v>
      </c>
    </row>
    <row r="32" spans="1:2" x14ac:dyDescent="0.25">
      <c r="A32" s="95" t="s">
        <v>134</v>
      </c>
      <c r="B32" s="96" t="s">
        <v>135</v>
      </c>
    </row>
    <row r="33" spans="1:2" x14ac:dyDescent="0.25">
      <c r="A33" s="95" t="s">
        <v>136</v>
      </c>
      <c r="B33" s="96" t="s">
        <v>137</v>
      </c>
    </row>
    <row r="34" spans="1:2" x14ac:dyDescent="0.25">
      <c r="A34" s="95" t="s">
        <v>138</v>
      </c>
      <c r="B34" s="96" t="s">
        <v>139</v>
      </c>
    </row>
    <row r="35" spans="1:2" x14ac:dyDescent="0.25">
      <c r="A35" s="95" t="s">
        <v>140</v>
      </c>
      <c r="B35" s="96" t="s">
        <v>141</v>
      </c>
    </row>
    <row r="36" spans="1:2" x14ac:dyDescent="0.25">
      <c r="A36" s="95" t="s">
        <v>142</v>
      </c>
      <c r="B36" s="96" t="s">
        <v>143</v>
      </c>
    </row>
    <row r="37" spans="1:2" x14ac:dyDescent="0.25">
      <c r="A37" s="95" t="s">
        <v>144</v>
      </c>
      <c r="B37" s="96" t="s">
        <v>145</v>
      </c>
    </row>
    <row r="38" spans="1:2" x14ac:dyDescent="0.25">
      <c r="A38" s="95" t="s">
        <v>146</v>
      </c>
      <c r="B38" s="96" t="s">
        <v>147</v>
      </c>
    </row>
    <row r="39" spans="1:2" x14ac:dyDescent="0.25">
      <c r="A39" s="95" t="s">
        <v>148</v>
      </c>
      <c r="B39" s="96" t="s">
        <v>149</v>
      </c>
    </row>
    <row r="40" spans="1:2" x14ac:dyDescent="0.25">
      <c r="A40" s="95" t="s">
        <v>150</v>
      </c>
      <c r="B40" s="96" t="s">
        <v>151</v>
      </c>
    </row>
    <row r="41" spans="1:2" x14ac:dyDescent="0.25">
      <c r="A41" s="95" t="s">
        <v>152</v>
      </c>
      <c r="B41" s="96" t="s">
        <v>153</v>
      </c>
    </row>
    <row r="42" spans="1:2" x14ac:dyDescent="0.25">
      <c r="A42" s="95" t="s">
        <v>154</v>
      </c>
      <c r="B42" s="96" t="s">
        <v>155</v>
      </c>
    </row>
    <row r="43" spans="1:2" x14ac:dyDescent="0.25">
      <c r="A43" s="95" t="s">
        <v>156</v>
      </c>
      <c r="B43" s="96" t="s">
        <v>157</v>
      </c>
    </row>
    <row r="44" spans="1:2" x14ac:dyDescent="0.25">
      <c r="A44" s="95" t="s">
        <v>158</v>
      </c>
      <c r="B44" s="96" t="s">
        <v>159</v>
      </c>
    </row>
    <row r="45" spans="1:2" x14ac:dyDescent="0.25">
      <c r="A45" s="95" t="s">
        <v>160</v>
      </c>
      <c r="B45" s="96" t="s">
        <v>161</v>
      </c>
    </row>
    <row r="46" spans="1:2" x14ac:dyDescent="0.25">
      <c r="A46" s="95" t="s">
        <v>162</v>
      </c>
      <c r="B46" s="96" t="s">
        <v>163</v>
      </c>
    </row>
    <row r="47" spans="1:2" x14ac:dyDescent="0.25">
      <c r="A47" s="95" t="s">
        <v>164</v>
      </c>
      <c r="B47" s="96" t="s">
        <v>165</v>
      </c>
    </row>
    <row r="48" spans="1:2" x14ac:dyDescent="0.25">
      <c r="A48" s="95" t="s">
        <v>166</v>
      </c>
      <c r="B48" s="96" t="s">
        <v>167</v>
      </c>
    </row>
    <row r="49" spans="1:2" x14ac:dyDescent="0.25">
      <c r="A49" s="95" t="s">
        <v>168</v>
      </c>
      <c r="B49" s="96" t="s">
        <v>169</v>
      </c>
    </row>
    <row r="50" spans="1:2" x14ac:dyDescent="0.25">
      <c r="A50" s="95" t="s">
        <v>170</v>
      </c>
      <c r="B50" s="96" t="s">
        <v>171</v>
      </c>
    </row>
    <row r="51" spans="1:2" x14ac:dyDescent="0.25">
      <c r="A51" s="95" t="s">
        <v>172</v>
      </c>
      <c r="B51" s="96" t="s">
        <v>173</v>
      </c>
    </row>
    <row r="52" spans="1:2" x14ac:dyDescent="0.25">
      <c r="A52" s="95" t="s">
        <v>174</v>
      </c>
      <c r="B52" s="96" t="s">
        <v>175</v>
      </c>
    </row>
    <row r="53" spans="1:2" x14ac:dyDescent="0.25">
      <c r="A53" s="95" t="s">
        <v>176</v>
      </c>
      <c r="B53" s="96" t="s">
        <v>177</v>
      </c>
    </row>
    <row r="54" spans="1:2" x14ac:dyDescent="0.25">
      <c r="A54" s="95" t="s">
        <v>178</v>
      </c>
      <c r="B54" s="96" t="s">
        <v>179</v>
      </c>
    </row>
    <row r="55" spans="1:2" x14ac:dyDescent="0.25">
      <c r="A55" s="95" t="s">
        <v>180</v>
      </c>
      <c r="B55" s="96" t="s">
        <v>181</v>
      </c>
    </row>
    <row r="56" spans="1:2" x14ac:dyDescent="0.25">
      <c r="A56" s="95" t="s">
        <v>182</v>
      </c>
      <c r="B56" s="96" t="s">
        <v>183</v>
      </c>
    </row>
    <row r="57" spans="1:2" x14ac:dyDescent="0.25">
      <c r="A57" s="95" t="s">
        <v>184</v>
      </c>
      <c r="B57" s="96" t="s">
        <v>185</v>
      </c>
    </row>
    <row r="58" spans="1:2" x14ac:dyDescent="0.25">
      <c r="A58" s="95" t="s">
        <v>186</v>
      </c>
      <c r="B58" s="96" t="s">
        <v>187</v>
      </c>
    </row>
    <row r="59" spans="1:2" x14ac:dyDescent="0.25">
      <c r="A59" s="95" t="s">
        <v>188</v>
      </c>
      <c r="B59" s="96" t="s">
        <v>189</v>
      </c>
    </row>
    <row r="60" spans="1:2" x14ac:dyDescent="0.25">
      <c r="A60" s="95" t="s">
        <v>190</v>
      </c>
      <c r="B60" s="96" t="s">
        <v>191</v>
      </c>
    </row>
    <row r="61" spans="1:2" x14ac:dyDescent="0.25">
      <c r="A61" s="95" t="s">
        <v>192</v>
      </c>
      <c r="B61" s="96" t="s">
        <v>193</v>
      </c>
    </row>
    <row r="62" spans="1:2" x14ac:dyDescent="0.25">
      <c r="A62" s="95" t="s">
        <v>194</v>
      </c>
      <c r="B62" s="96" t="s">
        <v>195</v>
      </c>
    </row>
    <row r="63" spans="1:2" x14ac:dyDescent="0.25">
      <c r="A63" s="95" t="s">
        <v>196</v>
      </c>
      <c r="B63" s="96" t="s">
        <v>197</v>
      </c>
    </row>
    <row r="64" spans="1:2" x14ac:dyDescent="0.25">
      <c r="A64" s="95" t="s">
        <v>198</v>
      </c>
      <c r="B64" s="96" t="s">
        <v>199</v>
      </c>
    </row>
    <row r="65" spans="1:2" x14ac:dyDescent="0.25">
      <c r="A65" s="95" t="s">
        <v>200</v>
      </c>
      <c r="B65" s="96" t="s">
        <v>201</v>
      </c>
    </row>
    <row r="66" spans="1:2" x14ac:dyDescent="0.25">
      <c r="A66" s="95" t="s">
        <v>202</v>
      </c>
      <c r="B66" s="96" t="s">
        <v>203</v>
      </c>
    </row>
    <row r="67" spans="1:2" x14ac:dyDescent="0.25">
      <c r="A67" s="95" t="s">
        <v>204</v>
      </c>
      <c r="B67" s="96" t="s">
        <v>205</v>
      </c>
    </row>
    <row r="68" spans="1:2" x14ac:dyDescent="0.25">
      <c r="A68" s="95" t="s">
        <v>206</v>
      </c>
      <c r="B68" s="96" t="s">
        <v>207</v>
      </c>
    </row>
    <row r="69" spans="1:2" x14ac:dyDescent="0.25">
      <c r="A69" s="95" t="s">
        <v>208</v>
      </c>
      <c r="B69" s="96" t="s">
        <v>209</v>
      </c>
    </row>
    <row r="70" spans="1:2" x14ac:dyDescent="0.25">
      <c r="A70" s="95" t="s">
        <v>210</v>
      </c>
      <c r="B70" s="96" t="s">
        <v>211</v>
      </c>
    </row>
    <row r="71" spans="1:2" x14ac:dyDescent="0.25">
      <c r="A71" s="95" t="s">
        <v>212</v>
      </c>
      <c r="B71" s="96" t="s">
        <v>213</v>
      </c>
    </row>
    <row r="72" spans="1:2" x14ac:dyDescent="0.25">
      <c r="A72" s="95" t="s">
        <v>214</v>
      </c>
      <c r="B72" s="96" t="s">
        <v>215</v>
      </c>
    </row>
    <row r="73" spans="1:2" x14ac:dyDescent="0.25">
      <c r="A73" s="95" t="s">
        <v>216</v>
      </c>
      <c r="B73" s="96" t="s">
        <v>217</v>
      </c>
    </row>
    <row r="74" spans="1:2" x14ac:dyDescent="0.25">
      <c r="A74" s="95" t="s">
        <v>218</v>
      </c>
      <c r="B74" s="96" t="s">
        <v>219</v>
      </c>
    </row>
    <row r="75" spans="1:2" x14ac:dyDescent="0.25">
      <c r="A75" s="95" t="s">
        <v>220</v>
      </c>
      <c r="B75" s="97" t="s">
        <v>221</v>
      </c>
    </row>
    <row r="76" spans="1:2" x14ac:dyDescent="0.25">
      <c r="A76" s="95" t="s">
        <v>222</v>
      </c>
      <c r="B76" s="97" t="s">
        <v>223</v>
      </c>
    </row>
    <row r="77" spans="1:2" x14ac:dyDescent="0.25">
      <c r="A77" s="95" t="s">
        <v>224</v>
      </c>
      <c r="B77" s="97" t="s">
        <v>225</v>
      </c>
    </row>
    <row r="78" spans="1:2" x14ac:dyDescent="0.25">
      <c r="A78" s="95" t="s">
        <v>226</v>
      </c>
      <c r="B78" s="97" t="s">
        <v>227</v>
      </c>
    </row>
    <row r="79" spans="1:2" x14ac:dyDescent="0.25">
      <c r="A79" s="95" t="s">
        <v>228</v>
      </c>
      <c r="B79" s="97" t="s">
        <v>229</v>
      </c>
    </row>
    <row r="80" spans="1:2" x14ac:dyDescent="0.25">
      <c r="A80" s="95" t="s">
        <v>230</v>
      </c>
      <c r="B80" s="97" t="s">
        <v>231</v>
      </c>
    </row>
    <row r="81" spans="1:2" x14ac:dyDescent="0.25">
      <c r="A81" s="95" t="s">
        <v>232</v>
      </c>
      <c r="B81" s="97" t="s">
        <v>233</v>
      </c>
    </row>
    <row r="82" spans="1:2" x14ac:dyDescent="0.25">
      <c r="A82" s="95" t="s">
        <v>234</v>
      </c>
      <c r="B82" s="97" t="s">
        <v>235</v>
      </c>
    </row>
    <row r="83" spans="1:2" x14ac:dyDescent="0.25">
      <c r="A83" s="95" t="s">
        <v>236</v>
      </c>
      <c r="B83" s="97" t="s">
        <v>237</v>
      </c>
    </row>
    <row r="84" spans="1:2" x14ac:dyDescent="0.25">
      <c r="A84" s="95" t="s">
        <v>238</v>
      </c>
      <c r="B84" s="97" t="s">
        <v>239</v>
      </c>
    </row>
    <row r="85" spans="1:2" x14ac:dyDescent="0.25">
      <c r="A85" s="95" t="s">
        <v>240</v>
      </c>
      <c r="B85" s="97" t="s">
        <v>241</v>
      </c>
    </row>
    <row r="86" spans="1:2" x14ac:dyDescent="0.25">
      <c r="A86" s="95" t="s">
        <v>242</v>
      </c>
      <c r="B86" s="97" t="s">
        <v>243</v>
      </c>
    </row>
    <row r="87" spans="1:2" x14ac:dyDescent="0.25">
      <c r="A87" s="95" t="s">
        <v>244</v>
      </c>
      <c r="B87" s="97" t="s">
        <v>245</v>
      </c>
    </row>
    <row r="88" spans="1:2" x14ac:dyDescent="0.25">
      <c r="A88" s="95" t="s">
        <v>246</v>
      </c>
      <c r="B88" s="97" t="s">
        <v>247</v>
      </c>
    </row>
    <row r="89" spans="1:2" x14ac:dyDescent="0.25">
      <c r="A89" s="95" t="s">
        <v>248</v>
      </c>
      <c r="B89" s="97" t="s">
        <v>249</v>
      </c>
    </row>
    <row r="90" spans="1:2" x14ac:dyDescent="0.25">
      <c r="A90" s="95" t="s">
        <v>250</v>
      </c>
      <c r="B90" s="97" t="s">
        <v>251</v>
      </c>
    </row>
    <row r="91" spans="1:2" x14ac:dyDescent="0.25">
      <c r="A91" s="95" t="s">
        <v>252</v>
      </c>
      <c r="B91" s="97" t="s">
        <v>253</v>
      </c>
    </row>
    <row r="92" spans="1:2" x14ac:dyDescent="0.25">
      <c r="A92" s="95" t="s">
        <v>254</v>
      </c>
      <c r="B92" s="97" t="s">
        <v>255</v>
      </c>
    </row>
    <row r="93" spans="1:2" x14ac:dyDescent="0.25">
      <c r="A93" s="95" t="s">
        <v>256</v>
      </c>
      <c r="B93" s="97" t="s">
        <v>257</v>
      </c>
    </row>
    <row r="94" spans="1:2" x14ac:dyDescent="0.25">
      <c r="A94" s="95" t="s">
        <v>258</v>
      </c>
      <c r="B94" s="97" t="s">
        <v>259</v>
      </c>
    </row>
    <row r="95" spans="1:2" x14ac:dyDescent="0.25">
      <c r="A95" s="95" t="s">
        <v>260</v>
      </c>
      <c r="B95" s="97" t="s">
        <v>261</v>
      </c>
    </row>
    <row r="96" spans="1:2" x14ac:dyDescent="0.25">
      <c r="A96" s="95" t="s">
        <v>262</v>
      </c>
      <c r="B96" s="97" t="s">
        <v>263</v>
      </c>
    </row>
    <row r="97" spans="1:2" x14ac:dyDescent="0.25">
      <c r="A97" s="95" t="s">
        <v>264</v>
      </c>
      <c r="B97" s="97" t="s">
        <v>265</v>
      </c>
    </row>
    <row r="98" spans="1:2" x14ac:dyDescent="0.25">
      <c r="A98" s="95" t="s">
        <v>266</v>
      </c>
      <c r="B98" s="97" t="s">
        <v>267</v>
      </c>
    </row>
    <row r="99" spans="1:2" x14ac:dyDescent="0.25">
      <c r="A99" s="95" t="s">
        <v>268</v>
      </c>
      <c r="B99" s="97" t="s">
        <v>269</v>
      </c>
    </row>
    <row r="100" spans="1:2" x14ac:dyDescent="0.25">
      <c r="A100" s="95" t="s">
        <v>270</v>
      </c>
      <c r="B100" s="97" t="s">
        <v>271</v>
      </c>
    </row>
    <row r="101" spans="1:2" x14ac:dyDescent="0.25">
      <c r="A101" s="95" t="s">
        <v>272</v>
      </c>
      <c r="B101" s="97" t="s">
        <v>273</v>
      </c>
    </row>
    <row r="102" spans="1:2" x14ac:dyDescent="0.25">
      <c r="A102" s="95" t="s">
        <v>274</v>
      </c>
      <c r="B102" s="97" t="s">
        <v>275</v>
      </c>
    </row>
    <row r="103" spans="1:2" x14ac:dyDescent="0.25">
      <c r="A103" s="95" t="s">
        <v>276</v>
      </c>
      <c r="B103" s="97" t="s">
        <v>277</v>
      </c>
    </row>
    <row r="104" spans="1:2" x14ac:dyDescent="0.25">
      <c r="A104" s="95" t="s">
        <v>278</v>
      </c>
      <c r="B104" s="97" t="s">
        <v>279</v>
      </c>
    </row>
    <row r="105" spans="1:2" x14ac:dyDescent="0.25">
      <c r="A105" s="95" t="s">
        <v>280</v>
      </c>
      <c r="B105" s="97" t="s">
        <v>281</v>
      </c>
    </row>
    <row r="106" spans="1:2" x14ac:dyDescent="0.25">
      <c r="A106" s="95" t="s">
        <v>282</v>
      </c>
      <c r="B106" s="97" t="s">
        <v>283</v>
      </c>
    </row>
    <row r="107" spans="1:2" x14ac:dyDescent="0.25">
      <c r="A107" s="95" t="s">
        <v>284</v>
      </c>
      <c r="B107" s="97" t="s">
        <v>285</v>
      </c>
    </row>
    <row r="108" spans="1:2" x14ac:dyDescent="0.25">
      <c r="A108" s="95" t="s">
        <v>286</v>
      </c>
      <c r="B108" s="97" t="s">
        <v>287</v>
      </c>
    </row>
    <row r="109" spans="1:2" x14ac:dyDescent="0.25">
      <c r="A109" s="95" t="s">
        <v>288</v>
      </c>
      <c r="B109" s="97" t="s">
        <v>289</v>
      </c>
    </row>
    <row r="110" spans="1:2" x14ac:dyDescent="0.25">
      <c r="A110" s="95" t="s">
        <v>290</v>
      </c>
      <c r="B110" s="97" t="s">
        <v>291</v>
      </c>
    </row>
    <row r="111" spans="1:2" x14ac:dyDescent="0.25">
      <c r="A111" s="95" t="s">
        <v>292</v>
      </c>
      <c r="B111" s="97" t="s">
        <v>293</v>
      </c>
    </row>
    <row r="112" spans="1:2" x14ac:dyDescent="0.25">
      <c r="A112" s="95" t="s">
        <v>294</v>
      </c>
      <c r="B112" s="97" t="s">
        <v>295</v>
      </c>
    </row>
    <row r="113" spans="1:2" x14ac:dyDescent="0.25">
      <c r="A113" s="95" t="s">
        <v>296</v>
      </c>
      <c r="B113" s="97" t="s">
        <v>297</v>
      </c>
    </row>
    <row r="114" spans="1:2" x14ac:dyDescent="0.25">
      <c r="A114" s="95" t="s">
        <v>298</v>
      </c>
      <c r="B114" s="97" t="s">
        <v>299</v>
      </c>
    </row>
    <row r="115" spans="1:2" x14ac:dyDescent="0.25">
      <c r="A115" s="95" t="s">
        <v>300</v>
      </c>
      <c r="B115" s="97" t="s">
        <v>301</v>
      </c>
    </row>
    <row r="116" spans="1:2" x14ac:dyDescent="0.25">
      <c r="A116" s="95" t="s">
        <v>302</v>
      </c>
      <c r="B116" s="97" t="s">
        <v>303</v>
      </c>
    </row>
    <row r="117" spans="1:2" x14ac:dyDescent="0.25">
      <c r="A117" s="95" t="s">
        <v>304</v>
      </c>
      <c r="B117" s="97" t="s">
        <v>305</v>
      </c>
    </row>
    <row r="118" spans="1:2" x14ac:dyDescent="0.25">
      <c r="A118" s="95" t="s">
        <v>306</v>
      </c>
      <c r="B118" s="97" t="s">
        <v>307</v>
      </c>
    </row>
    <row r="119" spans="1:2" x14ac:dyDescent="0.25">
      <c r="A119" s="95" t="s">
        <v>308</v>
      </c>
      <c r="B119" s="97" t="s">
        <v>309</v>
      </c>
    </row>
    <row r="120" spans="1:2" x14ac:dyDescent="0.25">
      <c r="A120" s="95" t="s">
        <v>310</v>
      </c>
      <c r="B120" s="97" t="s">
        <v>311</v>
      </c>
    </row>
    <row r="121" spans="1:2" x14ac:dyDescent="0.25">
      <c r="A121" s="95" t="s">
        <v>312</v>
      </c>
      <c r="B121" s="97" t="s">
        <v>313</v>
      </c>
    </row>
    <row r="122" spans="1:2" x14ac:dyDescent="0.25">
      <c r="A122" s="95" t="s">
        <v>314</v>
      </c>
      <c r="B122" s="97" t="s">
        <v>315</v>
      </c>
    </row>
    <row r="123" spans="1:2" x14ac:dyDescent="0.25">
      <c r="A123" s="95" t="s">
        <v>316</v>
      </c>
      <c r="B123" s="97" t="s">
        <v>317</v>
      </c>
    </row>
    <row r="124" spans="1:2" x14ac:dyDescent="0.25">
      <c r="A124" s="95" t="s">
        <v>318</v>
      </c>
      <c r="B124" s="97" t="s">
        <v>319</v>
      </c>
    </row>
    <row r="125" spans="1:2" x14ac:dyDescent="0.25">
      <c r="A125" s="95" t="s">
        <v>320</v>
      </c>
      <c r="B125" s="97" t="s">
        <v>321</v>
      </c>
    </row>
    <row r="126" spans="1:2" x14ac:dyDescent="0.25">
      <c r="A126" s="95" t="s">
        <v>322</v>
      </c>
      <c r="B126" s="97" t="s">
        <v>323</v>
      </c>
    </row>
    <row r="127" spans="1:2" x14ac:dyDescent="0.25">
      <c r="A127" s="95" t="s">
        <v>324</v>
      </c>
      <c r="B127" s="97" t="s">
        <v>325</v>
      </c>
    </row>
    <row r="128" spans="1:2" x14ac:dyDescent="0.25">
      <c r="A128" s="95" t="s">
        <v>326</v>
      </c>
      <c r="B128" s="97" t="s">
        <v>327</v>
      </c>
    </row>
    <row r="129" spans="1:2" x14ac:dyDescent="0.25">
      <c r="A129" s="95" t="s">
        <v>328</v>
      </c>
      <c r="B129" s="97" t="s">
        <v>329</v>
      </c>
    </row>
    <row r="130" spans="1:2" x14ac:dyDescent="0.25">
      <c r="A130" s="95" t="s">
        <v>330</v>
      </c>
      <c r="B130" s="97" t="s">
        <v>331</v>
      </c>
    </row>
    <row r="131" spans="1:2" x14ac:dyDescent="0.25">
      <c r="A131" s="95" t="s">
        <v>332</v>
      </c>
      <c r="B131" s="97" t="s">
        <v>333</v>
      </c>
    </row>
    <row r="132" spans="1:2" x14ac:dyDescent="0.25">
      <c r="A132" s="95" t="s">
        <v>334</v>
      </c>
      <c r="B132" s="97" t="s">
        <v>335</v>
      </c>
    </row>
    <row r="133" spans="1:2" x14ac:dyDescent="0.25">
      <c r="A133" s="95" t="s">
        <v>336</v>
      </c>
      <c r="B133" s="97" t="s">
        <v>337</v>
      </c>
    </row>
    <row r="134" spans="1:2" x14ac:dyDescent="0.25">
      <c r="A134" s="95" t="s">
        <v>338</v>
      </c>
      <c r="B134" s="97" t="s">
        <v>339</v>
      </c>
    </row>
    <row r="135" spans="1:2" x14ac:dyDescent="0.25">
      <c r="A135" s="95" t="s">
        <v>340</v>
      </c>
      <c r="B135" s="97" t="s">
        <v>341</v>
      </c>
    </row>
    <row r="136" spans="1:2" x14ac:dyDescent="0.25">
      <c r="A136" s="95" t="s">
        <v>342</v>
      </c>
      <c r="B136" s="97" t="s">
        <v>343</v>
      </c>
    </row>
    <row r="137" spans="1:2" x14ac:dyDescent="0.25">
      <c r="A137" s="95" t="s">
        <v>344</v>
      </c>
      <c r="B137" s="97" t="s">
        <v>345</v>
      </c>
    </row>
    <row r="138" spans="1:2" x14ac:dyDescent="0.25">
      <c r="A138" s="95" t="s">
        <v>346</v>
      </c>
      <c r="B138" s="97" t="s">
        <v>347</v>
      </c>
    </row>
    <row r="139" spans="1:2" x14ac:dyDescent="0.25">
      <c r="A139" s="95" t="s">
        <v>348</v>
      </c>
      <c r="B139" s="97" t="s">
        <v>349</v>
      </c>
    </row>
    <row r="140" spans="1:2" x14ac:dyDescent="0.25">
      <c r="A140" s="95" t="s">
        <v>350</v>
      </c>
      <c r="B140" s="97" t="s">
        <v>351</v>
      </c>
    </row>
    <row r="141" spans="1:2" x14ac:dyDescent="0.25">
      <c r="A141" s="95" t="s">
        <v>352</v>
      </c>
      <c r="B141" s="97" t="s">
        <v>353</v>
      </c>
    </row>
    <row r="142" spans="1:2" x14ac:dyDescent="0.25">
      <c r="A142" s="95" t="s">
        <v>354</v>
      </c>
      <c r="B142" s="97" t="s">
        <v>355</v>
      </c>
    </row>
    <row r="143" spans="1:2" x14ac:dyDescent="0.25">
      <c r="A143" s="95" t="s">
        <v>356</v>
      </c>
      <c r="B143" s="97" t="s">
        <v>357</v>
      </c>
    </row>
    <row r="144" spans="1:2" x14ac:dyDescent="0.25">
      <c r="A144" s="95" t="s">
        <v>358</v>
      </c>
      <c r="B144" s="98" t="s">
        <v>359</v>
      </c>
    </row>
    <row r="145" spans="1:2" x14ac:dyDescent="0.25">
      <c r="A145" s="95" t="s">
        <v>360</v>
      </c>
      <c r="B145" s="97" t="s">
        <v>361</v>
      </c>
    </row>
    <row r="146" spans="1:2" x14ac:dyDescent="0.25">
      <c r="A146" s="95" t="s">
        <v>362</v>
      </c>
      <c r="B146" s="97" t="s">
        <v>363</v>
      </c>
    </row>
    <row r="147" spans="1:2" x14ac:dyDescent="0.25">
      <c r="A147" s="95" t="s">
        <v>364</v>
      </c>
      <c r="B147" s="97" t="s">
        <v>365</v>
      </c>
    </row>
    <row r="148" spans="1:2" x14ac:dyDescent="0.25">
      <c r="A148" s="95" t="s">
        <v>366</v>
      </c>
      <c r="B148" s="97" t="s">
        <v>367</v>
      </c>
    </row>
    <row r="149" spans="1:2" x14ac:dyDescent="0.25">
      <c r="A149" s="95" t="s">
        <v>368</v>
      </c>
      <c r="B149" s="97" t="s">
        <v>369</v>
      </c>
    </row>
    <row r="150" spans="1:2" x14ac:dyDescent="0.25">
      <c r="A150" s="95" t="s">
        <v>370</v>
      </c>
      <c r="B150" s="97" t="s">
        <v>371</v>
      </c>
    </row>
    <row r="151" spans="1:2" x14ac:dyDescent="0.25">
      <c r="A151" s="95" t="s">
        <v>372</v>
      </c>
      <c r="B151" s="97" t="s">
        <v>373</v>
      </c>
    </row>
    <row r="152" spans="1:2" x14ac:dyDescent="0.25">
      <c r="A152" s="95" t="s">
        <v>374</v>
      </c>
      <c r="B152" s="97" t="s">
        <v>375</v>
      </c>
    </row>
    <row r="153" spans="1:2" x14ac:dyDescent="0.25">
      <c r="A153" s="95" t="s">
        <v>376</v>
      </c>
      <c r="B153" s="97" t="s">
        <v>377</v>
      </c>
    </row>
    <row r="154" spans="1:2" x14ac:dyDescent="0.25">
      <c r="A154" s="95" t="s">
        <v>378</v>
      </c>
      <c r="B154" s="97" t="s">
        <v>379</v>
      </c>
    </row>
    <row r="155" spans="1:2" x14ac:dyDescent="0.25">
      <c r="A155" s="95" t="s">
        <v>380</v>
      </c>
      <c r="B155" s="97" t="s">
        <v>381</v>
      </c>
    </row>
    <row r="156" spans="1:2" x14ac:dyDescent="0.25">
      <c r="A156" s="95" t="s">
        <v>382</v>
      </c>
      <c r="B156" s="97" t="s">
        <v>383</v>
      </c>
    </row>
    <row r="157" spans="1:2" x14ac:dyDescent="0.25">
      <c r="A157" s="95" t="s">
        <v>384</v>
      </c>
      <c r="B157" s="97" t="s">
        <v>385</v>
      </c>
    </row>
    <row r="158" spans="1:2" x14ac:dyDescent="0.25">
      <c r="A158" s="95" t="s">
        <v>386</v>
      </c>
      <c r="B158" s="97" t="s">
        <v>387</v>
      </c>
    </row>
    <row r="159" spans="1:2" x14ac:dyDescent="0.25">
      <c r="A159" s="95" t="s">
        <v>388</v>
      </c>
      <c r="B159" s="97" t="s">
        <v>389</v>
      </c>
    </row>
    <row r="160" spans="1:2" x14ac:dyDescent="0.25">
      <c r="A160" s="95" t="s">
        <v>390</v>
      </c>
      <c r="B160" s="97" t="s">
        <v>391</v>
      </c>
    </row>
    <row r="161" spans="1:2" x14ac:dyDescent="0.25">
      <c r="A161" s="95" t="s">
        <v>392</v>
      </c>
      <c r="B161" s="97" t="s">
        <v>393</v>
      </c>
    </row>
    <row r="162" spans="1:2" x14ac:dyDescent="0.25">
      <c r="A162" s="95" t="s">
        <v>394</v>
      </c>
      <c r="B162" s="97" t="s">
        <v>395</v>
      </c>
    </row>
    <row r="163" spans="1:2" x14ac:dyDescent="0.25">
      <c r="A163" s="95" t="s">
        <v>396</v>
      </c>
      <c r="B163" s="97" t="s">
        <v>397</v>
      </c>
    </row>
    <row r="164" spans="1:2" x14ac:dyDescent="0.25">
      <c r="A164" s="95" t="s">
        <v>398</v>
      </c>
      <c r="B164" s="97" t="s">
        <v>399</v>
      </c>
    </row>
    <row r="165" spans="1:2" x14ac:dyDescent="0.25">
      <c r="A165" s="95" t="s">
        <v>400</v>
      </c>
      <c r="B165" s="97" t="s">
        <v>401</v>
      </c>
    </row>
    <row r="166" spans="1:2" x14ac:dyDescent="0.25">
      <c r="A166" s="95" t="s">
        <v>402</v>
      </c>
      <c r="B166" s="97" t="s">
        <v>403</v>
      </c>
    </row>
    <row r="167" spans="1:2" x14ac:dyDescent="0.25">
      <c r="A167" s="95" t="s">
        <v>404</v>
      </c>
      <c r="B167" s="97" t="s">
        <v>405</v>
      </c>
    </row>
    <row r="168" spans="1:2" x14ac:dyDescent="0.25">
      <c r="A168" s="95" t="s">
        <v>406</v>
      </c>
      <c r="B168" s="97" t="s">
        <v>407</v>
      </c>
    </row>
    <row r="169" spans="1:2" x14ac:dyDescent="0.25">
      <c r="A169" s="95" t="s">
        <v>408</v>
      </c>
      <c r="B169" s="97" t="s">
        <v>409</v>
      </c>
    </row>
    <row r="170" spans="1:2" x14ac:dyDescent="0.25">
      <c r="A170" s="95" t="s">
        <v>410</v>
      </c>
      <c r="B170" s="97" t="s">
        <v>411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Budget Table</vt:lpstr>
      <vt:lpstr>2) By Category</vt:lpstr>
      <vt:lpstr>UNOPS budget</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Bounegru" &lt;eva.bounegru@undp.org&gt;</dc:creator>
  <cp:lastModifiedBy>Eva Bounegru</cp:lastModifiedBy>
  <cp:lastPrinted>2017-12-11T22:51:21Z</cp:lastPrinted>
  <dcterms:created xsi:type="dcterms:W3CDTF">2017-11-15T21:17:43Z</dcterms:created>
  <dcterms:modified xsi:type="dcterms:W3CDTF">2022-07-05T08:54:31Z</dcterms:modified>
</cp:coreProperties>
</file>