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eva_bounegru_undp_org/Documents/Desktop/PBF EDRM/PBF Security Project/"/>
    </mc:Choice>
  </mc:AlternateContent>
  <xr:revisionPtr revIDLastSave="0" documentId="14_{FF105231-FE2C-4DC3-9DBA-A9374D3F3F57}" xr6:coauthVersionLast="47" xr6:coauthVersionMax="47" xr10:uidLastSave="{00000000-0000-0000-0000-000000000000}"/>
  <bookViews>
    <workbookView xWindow="-120" yWindow="-120" windowWidth="29040" windowHeight="158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 l="1"/>
  <c r="I47" i="1"/>
  <c r="I37" i="1"/>
  <c r="I61" i="1" l="1"/>
  <c r="D17" i="5" l="1"/>
  <c r="D61" i="5"/>
  <c r="G61" i="5" s="1"/>
  <c r="E61" i="5"/>
  <c r="F61" i="5"/>
  <c r="G62" i="5"/>
  <c r="G63" i="5"/>
  <c r="G64" i="5"/>
  <c r="G65" i="5"/>
  <c r="G66" i="5"/>
  <c r="G67" i="5"/>
  <c r="G68" i="5"/>
  <c r="D69" i="5"/>
  <c r="G69" i="5" s="1"/>
  <c r="E69" i="5"/>
  <c r="F69" i="5"/>
  <c r="D72" i="5"/>
  <c r="G72" i="5" s="1"/>
  <c r="E72" i="5"/>
  <c r="F72" i="5"/>
  <c r="G73" i="5"/>
  <c r="G74" i="5"/>
  <c r="G75" i="5"/>
  <c r="G76" i="5"/>
  <c r="G77" i="5"/>
  <c r="G78" i="5"/>
  <c r="G79" i="5"/>
  <c r="D80" i="5"/>
  <c r="G80" i="5" s="1"/>
  <c r="E80" i="5"/>
  <c r="F80" i="5"/>
  <c r="D83" i="5"/>
  <c r="G83" i="5" s="1"/>
  <c r="E83" i="5"/>
  <c r="F83" i="5"/>
  <c r="G84" i="5"/>
  <c r="G85" i="5"/>
  <c r="G86" i="5"/>
  <c r="G87" i="5"/>
  <c r="G88" i="5"/>
  <c r="G89" i="5"/>
  <c r="G90" i="5"/>
  <c r="D91" i="5"/>
  <c r="E91" i="5"/>
  <c r="F91" i="5"/>
  <c r="D94" i="5"/>
  <c r="G94" i="5" s="1"/>
  <c r="E94" i="5"/>
  <c r="F94" i="5"/>
  <c r="G95" i="5"/>
  <c r="G96" i="5"/>
  <c r="G97" i="5"/>
  <c r="G98" i="5"/>
  <c r="G99" i="5"/>
  <c r="G100" i="5"/>
  <c r="G101" i="5"/>
  <c r="D102" i="5"/>
  <c r="E102" i="5"/>
  <c r="F102" i="5"/>
  <c r="D106" i="5"/>
  <c r="E106" i="5"/>
  <c r="F106" i="5"/>
  <c r="G106" i="5"/>
  <c r="G107" i="5"/>
  <c r="G108" i="5"/>
  <c r="G109" i="5"/>
  <c r="G110" i="5"/>
  <c r="G111" i="5"/>
  <c r="G112" i="5"/>
  <c r="G113" i="5"/>
  <c r="D114" i="5"/>
  <c r="E114" i="5"/>
  <c r="F114" i="5"/>
  <c r="D117" i="5"/>
  <c r="E117" i="5"/>
  <c r="F117" i="5"/>
  <c r="G117" i="5"/>
  <c r="G118" i="5"/>
  <c r="G119" i="5"/>
  <c r="G120" i="5"/>
  <c r="G121" i="5"/>
  <c r="G122" i="5"/>
  <c r="G123" i="5"/>
  <c r="G124" i="5"/>
  <c r="D125" i="5"/>
  <c r="E125" i="5"/>
  <c r="F125" i="5"/>
  <c r="D128" i="5"/>
  <c r="G128" i="5" s="1"/>
  <c r="E128" i="5"/>
  <c r="F128" i="5"/>
  <c r="G129" i="5"/>
  <c r="G130" i="5"/>
  <c r="G131" i="5"/>
  <c r="G132" i="5"/>
  <c r="G133" i="5"/>
  <c r="G134" i="5"/>
  <c r="G135" i="5"/>
  <c r="D136" i="5"/>
  <c r="E136" i="5"/>
  <c r="F136" i="5"/>
  <c r="D139" i="5"/>
  <c r="G139" i="5" s="1"/>
  <c r="E139" i="5"/>
  <c r="F139" i="5"/>
  <c r="G140" i="5"/>
  <c r="G141" i="5"/>
  <c r="G142" i="5"/>
  <c r="G143" i="5"/>
  <c r="G144" i="5"/>
  <c r="G145" i="5"/>
  <c r="G146" i="5"/>
  <c r="D147" i="5"/>
  <c r="E147" i="5"/>
  <c r="G147" i="5" s="1"/>
  <c r="F147" i="5"/>
  <c r="D151" i="5"/>
  <c r="E151" i="5"/>
  <c r="F151" i="5"/>
  <c r="G151" i="5"/>
  <c r="G152" i="5"/>
  <c r="G153" i="5"/>
  <c r="G154" i="5"/>
  <c r="G155" i="5"/>
  <c r="G156" i="5"/>
  <c r="G157" i="5"/>
  <c r="G158" i="5"/>
  <c r="D159" i="5"/>
  <c r="E159" i="5"/>
  <c r="G159" i="5" s="1"/>
  <c r="F159" i="5"/>
  <c r="D162" i="5"/>
  <c r="G162" i="5" s="1"/>
  <c r="E162" i="5"/>
  <c r="F162" i="5"/>
  <c r="G163" i="5"/>
  <c r="G164" i="5"/>
  <c r="G165" i="5"/>
  <c r="G166" i="5"/>
  <c r="G167" i="5"/>
  <c r="G168" i="5"/>
  <c r="G169" i="5"/>
  <c r="D170" i="5"/>
  <c r="G170" i="5" s="1"/>
  <c r="E170" i="5"/>
  <c r="F170" i="5"/>
  <c r="D173" i="5"/>
  <c r="G173" i="5" s="1"/>
  <c r="E173" i="5"/>
  <c r="F173" i="5"/>
  <c r="G174" i="5"/>
  <c r="G175" i="5"/>
  <c r="G176" i="5"/>
  <c r="G177" i="5"/>
  <c r="G178" i="5"/>
  <c r="G179" i="5"/>
  <c r="G180" i="5"/>
  <c r="D181" i="5"/>
  <c r="E181" i="5"/>
  <c r="F181" i="5"/>
  <c r="G181" i="5"/>
  <c r="D184" i="5"/>
  <c r="G184" i="5" s="1"/>
  <c r="E184" i="5"/>
  <c r="F184" i="5"/>
  <c r="G185" i="5"/>
  <c r="G186" i="5"/>
  <c r="G187" i="5"/>
  <c r="G188" i="5"/>
  <c r="G189" i="5"/>
  <c r="G190" i="5"/>
  <c r="G191" i="5"/>
  <c r="D192" i="5"/>
  <c r="E192" i="5"/>
  <c r="F192" i="5"/>
  <c r="G192" i="5" s="1"/>
  <c r="G196" i="5"/>
  <c r="G197" i="5"/>
  <c r="G198" i="5"/>
  <c r="G199" i="5"/>
  <c r="G200" i="5"/>
  <c r="G201" i="5"/>
  <c r="G202" i="5"/>
  <c r="D203" i="5"/>
  <c r="G203" i="5" s="1"/>
  <c r="E203" i="5"/>
  <c r="F203" i="5"/>
  <c r="G136" i="5" l="1"/>
  <c r="G102" i="5"/>
  <c r="G125" i="5"/>
  <c r="G91" i="5"/>
  <c r="G114" i="5"/>
  <c r="F24" i="4"/>
  <c r="F23" i="4"/>
  <c r="F22" i="4"/>
  <c r="I24" i="1" l="1"/>
  <c r="I85" i="1" s="1"/>
  <c r="I34" i="1"/>
  <c r="I44" i="1"/>
  <c r="I54" i="1"/>
  <c r="I64" i="1" l="1"/>
  <c r="G57" i="1"/>
  <c r="H83"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3" i="5" l="1"/>
  <c r="E79" i="1"/>
  <c r="F79" i="1"/>
  <c r="D79" i="1"/>
  <c r="E71" i="1"/>
  <c r="F71" i="1"/>
  <c r="D71" i="1"/>
  <c r="G58" i="1"/>
  <c r="G59" i="1"/>
  <c r="G60" i="1"/>
  <c r="G53" i="1"/>
  <c r="G52" i="1"/>
  <c r="G51" i="1"/>
  <c r="G50" i="1"/>
  <c r="G49" i="1"/>
  <c r="G48" i="1"/>
  <c r="G47" i="1"/>
  <c r="G46" i="1"/>
  <c r="G43" i="1"/>
  <c r="G42" i="1"/>
  <c r="G41" i="1"/>
  <c r="G39" i="1"/>
  <c r="G38" i="1"/>
  <c r="G37" i="1"/>
  <c r="G36" i="1"/>
  <c r="G27" i="1"/>
  <c r="G28" i="1"/>
  <c r="G29" i="1"/>
  <c r="G31" i="1"/>
  <c r="G32" i="1"/>
  <c r="G33" i="1"/>
  <c r="G26" i="1"/>
  <c r="G17" i="1"/>
  <c r="G18" i="1"/>
  <c r="G19" i="1"/>
  <c r="G20" i="1"/>
  <c r="G21" i="1"/>
  <c r="G22" i="1"/>
  <c r="G23" i="1"/>
  <c r="G16" i="1"/>
  <c r="E61" i="1"/>
  <c r="F61" i="1"/>
  <c r="D61" i="1"/>
  <c r="D195" i="5" s="1"/>
  <c r="E195" i="5" l="1"/>
  <c r="E73" i="1"/>
  <c r="E74" i="1"/>
  <c r="F195" i="5"/>
  <c r="G195" i="5" s="1"/>
  <c r="F74" i="1"/>
  <c r="F73" i="1"/>
  <c r="G61" i="1"/>
  <c r="H44" i="1"/>
  <c r="H24" i="1"/>
  <c r="G34" i="1"/>
  <c r="G54" i="1"/>
  <c r="H34" i="1"/>
  <c r="D85" i="1" s="1"/>
  <c r="H54" i="1"/>
  <c r="H61" i="1"/>
  <c r="G44" i="1"/>
  <c r="G24" i="1"/>
  <c r="D14" i="4"/>
  <c r="E14" i="4"/>
  <c r="E13" i="4"/>
  <c r="D12" i="4"/>
  <c r="E12" i="4"/>
  <c r="D11" i="4"/>
  <c r="E11" i="4"/>
  <c r="D10" i="4"/>
  <c r="E10" i="4"/>
  <c r="D9" i="4"/>
  <c r="E9" i="4"/>
  <c r="C14" i="4"/>
  <c r="C10" i="4"/>
  <c r="C11" i="4"/>
  <c r="C12" i="4"/>
  <c r="C13" i="4"/>
  <c r="C9" i="4"/>
  <c r="D8" i="4"/>
  <c r="E8" i="4"/>
  <c r="C8" i="4"/>
  <c r="F13" i="5"/>
  <c r="E13"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13" i="5" l="1"/>
  <c r="G208" i="5"/>
  <c r="D13" i="4"/>
  <c r="F13" i="4" s="1"/>
  <c r="G211" i="5"/>
  <c r="G209" i="5"/>
  <c r="F10" i="4"/>
  <c r="C15" i="4"/>
  <c r="F14" i="4"/>
  <c r="F8" i="4"/>
  <c r="F11" i="4"/>
  <c r="F12" i="4"/>
  <c r="E15" i="4"/>
  <c r="F9" i="4"/>
  <c r="G214" i="5"/>
  <c r="G212" i="5"/>
  <c r="G210" i="5"/>
  <c r="F215" i="5"/>
  <c r="E215" i="5"/>
  <c r="G46" i="5"/>
  <c r="G35" i="5"/>
  <c r="G57" i="5"/>
  <c r="G24" i="5"/>
  <c r="E54" i="1"/>
  <c r="E49" i="5" s="1"/>
  <c r="F54" i="1"/>
  <c r="F49" i="5" s="1"/>
  <c r="E44" i="1"/>
  <c r="F44" i="1"/>
  <c r="F38" i="5" s="1"/>
  <c r="E34" i="1"/>
  <c r="E27" i="5" s="1"/>
  <c r="F34" i="1"/>
  <c r="F27" i="5" s="1"/>
  <c r="D34" i="1"/>
  <c r="D27" i="5" s="1"/>
  <c r="F24" i="1"/>
  <c r="F72" i="1" s="1"/>
  <c r="E24" i="1"/>
  <c r="E72" i="1" s="1"/>
  <c r="E16" i="4" l="1"/>
  <c r="E17" i="4" s="1"/>
  <c r="C16" i="4"/>
  <c r="C17" i="4" s="1"/>
  <c r="E216" i="5"/>
  <c r="E217" i="5" s="1"/>
  <c r="F216" i="5"/>
  <c r="F217" i="5" s="1"/>
  <c r="E16" i="5"/>
  <c r="F16" i="5"/>
  <c r="D15" i="4"/>
  <c r="G215" i="5"/>
  <c r="G27" i="5"/>
  <c r="E38" i="5"/>
  <c r="F15" i="4" l="1"/>
  <c r="F16" i="4" s="1"/>
  <c r="F17" i="4" s="1"/>
  <c r="D16" i="4"/>
  <c r="D17" i="4" s="1"/>
  <c r="G216" i="5"/>
  <c r="G217" i="5" s="1"/>
  <c r="D54" i="1"/>
  <c r="D49" i="5" s="1"/>
  <c r="G49" i="5" s="1"/>
  <c r="D44" i="1"/>
  <c r="D24" i="1"/>
  <c r="D16" i="5" l="1"/>
  <c r="G16" i="5" s="1"/>
  <c r="C29" i="6"/>
  <c r="C40" i="6"/>
  <c r="C18" i="6"/>
  <c r="D38" i="5"/>
  <c r="G38" i="5" s="1"/>
  <c r="C7" i="6"/>
  <c r="D10" i="6" s="1"/>
  <c r="F82" i="1" l="1"/>
  <c r="E24" i="4" s="1"/>
  <c r="F81" i="1"/>
  <c r="E23" i="4" s="1"/>
  <c r="F80" i="1"/>
  <c r="E82" i="1"/>
  <c r="D24" i="4" s="1"/>
  <c r="E81" i="1"/>
  <c r="D23" i="4" s="1"/>
  <c r="E80" i="1"/>
  <c r="E83" i="1" s="1"/>
  <c r="G72" i="1"/>
  <c r="D45" i="6"/>
  <c r="D47" i="6"/>
  <c r="D46" i="6"/>
  <c r="D43" i="6"/>
  <c r="D44" i="6"/>
  <c r="D34" i="6"/>
  <c r="D36" i="6"/>
  <c r="D32" i="6"/>
  <c r="D33" i="6"/>
  <c r="D35" i="6"/>
  <c r="D24" i="6"/>
  <c r="D25" i="6"/>
  <c r="D21" i="6"/>
  <c r="D22" i="6"/>
  <c r="D23" i="6"/>
  <c r="D12" i="6"/>
  <c r="D11" i="6"/>
  <c r="D14" i="6"/>
  <c r="D13" i="6"/>
  <c r="D73" i="1"/>
  <c r="F83" i="1" l="1"/>
  <c r="G73" i="1"/>
  <c r="G74" i="1" s="1"/>
  <c r="D89" i="1" s="1"/>
  <c r="E22" i="4"/>
  <c r="D22" i="4"/>
  <c r="D74" i="1"/>
  <c r="C30" i="6"/>
  <c r="C41" i="6"/>
  <c r="C19" i="6"/>
  <c r="C8" i="6"/>
  <c r="D86" i="1" l="1"/>
  <c r="D82" i="1"/>
  <c r="D81" i="1"/>
  <c r="G81" i="1" s="1"/>
  <c r="D80" i="1"/>
  <c r="C22" i="4" s="1"/>
  <c r="G82" i="1" l="1"/>
  <c r="C24" i="4"/>
  <c r="D83" i="1"/>
  <c r="G80" i="1"/>
  <c r="C23" i="4"/>
  <c r="G83" i="1" l="1"/>
  <c r="I86" i="1" s="1"/>
</calcChain>
</file>

<file path=xl/sharedStrings.xml><?xml version="1.0" encoding="utf-8"?>
<sst xmlns="http://schemas.openxmlformats.org/spreadsheetml/2006/main" count="716" uniqueCount="516">
  <si>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</si>
  <si>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</si>
  <si>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</si>
  <si>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</si>
  <si>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</si>
  <si>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</si>
  <si>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</si>
  <si>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</si>
  <si>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</si>
  <si>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</si>
  <si>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</si>
  <si>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</si>
  <si>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</si>
  <si>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</si>
  <si>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</si>
  <si>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</si>
  <si>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</si>
  <si>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</si>
  <si>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</si>
  <si>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</si>
  <si>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</si>
  <si>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</si>
  <si>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</si>
  <si>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</si>
  <si>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</si>
  <si>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</si>
  <si>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</si>
  <si>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</si>
  <si>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</si>
  <si>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</si>
  <si>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</si>
  <si>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</si>
  <si>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</si>
  <si>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</si>
  <si>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</si>
  <si>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</si>
  <si>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</si>
  <si>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</si>
  <si>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</si>
  <si>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</si>
  <si>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</si>
  <si>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</si>
  <si>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</si>
  <si>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</si>
  <si>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</si>
  <si>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</si>
  <si>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</si>
  <si>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</si>
  <si>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</si>
  <si>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</si>
  <si>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</si>
  <si>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</si>
  <si>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</si>
  <si>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</si>
  <si>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</si>
  <si>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</si>
  <si>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</si>
  <si>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</si>
  <si>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</si>
  <si>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</si>
  <si>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</si>
  <si>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</si>
  <si>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</si>
  <si>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</si>
  <si>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</si>
  <si>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Output 2.2</t>
  </si>
  <si>
    <t>Output 2.3</t>
  </si>
  <si>
    <t>Output 2.4</t>
  </si>
  <si>
    <t>Output 3.1</t>
  </si>
  <si>
    <t>Output 3.3</t>
  </si>
  <si>
    <t>Output 3.4</t>
  </si>
  <si>
    <t>Output 4.1</t>
  </si>
  <si>
    <t>Output 4.2</t>
  </si>
  <si>
    <t>Output 4.3</t>
  </si>
  <si>
    <t>Output 4.4</t>
  </si>
  <si>
    <t>Output Total</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</si>
  <si>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</si>
  <si>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</si>
  <si>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</si>
  <si>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</si>
  <si>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</si>
  <si>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</si>
  <si>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</si>
  <si>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</si>
  <si>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</si>
  <si>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</si>
  <si>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</si>
  <si>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</si>
  <si>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</si>
  <si>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</si>
  <si>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</si>
  <si>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</si>
  <si>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</si>
  <si>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</si>
  <si>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</si>
  <si>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</si>
  <si>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</si>
  <si>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</si>
  <si>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</si>
  <si>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</si>
  <si>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</si>
  <si>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</si>
  <si>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</si>
  <si>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</si>
  <si>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</si>
  <si>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</si>
  <si>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</si>
  <si>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</si>
  <si>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</si>
  <si>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</si>
  <si>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</si>
  <si>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</si>
  <si>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</si>
  <si>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</si>
  <si>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</si>
  <si>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</si>
  <si>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</si>
  <si>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</si>
  <si>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</si>
  <si>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</si>
  <si>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</si>
  <si>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</si>
  <si>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</si>
  <si>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</si>
  <si>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</si>
  <si>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</si>
  <si>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</si>
  <si>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</si>
  <si>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</si>
  <si>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</si>
  <si>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</si>
  <si>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</si>
  <si>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</si>
  <si>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</si>
  <si>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</si>
  <si>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</si>
  <si>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</si>
  <si>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</si>
  <si>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</si>
  <si>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</si>
  <si>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</si>
  <si>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</si>
  <si>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</si>
  <si>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</si>
  <si>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</si>
  <si>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</si>
  <si>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</si>
  <si>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</si>
  <si>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</si>
  <si>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</si>
  <si>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</si>
  <si>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</si>
  <si>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</si>
  <si>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</si>
  <si>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</si>
  <si>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</si>
  <si>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</si>
  <si>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</si>
  <si>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</si>
  <si>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</si>
  <si>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</si>
  <si>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</si>
  <si>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</si>
  <si>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</si>
  <si>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</si>
  <si>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</si>
  <si>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</si>
  <si>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</si>
  <si>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</si>
  <si>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</si>
  <si>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</si>
  <si>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</si>
  <si>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</si>
  <si>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</si>
  <si>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</si>
  <si>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</si>
  <si>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</si>
  <si>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</si>
  <si>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</si>
  <si>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</si>
  <si>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</si>
  <si>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</si>
  <si>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</si>
  <si>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</si>
  <si>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</si>
  <si>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</si>
  <si>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</si>
  <si>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</si>
  <si>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</si>
  <si>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</si>
  <si>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</si>
  <si>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</si>
  <si>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</si>
  <si>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</si>
  <si>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</si>
  <si>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</si>
  <si>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</si>
  <si>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</si>
  <si>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</si>
  <si>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</si>
  <si>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</si>
  <si>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</si>
  <si>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</si>
  <si>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</si>
  <si>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</si>
  <si>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</si>
  <si>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</si>
  <si>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</si>
  <si>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</si>
  <si>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</si>
  <si>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</si>
  <si>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</si>
  <si>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</si>
  <si>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</si>
  <si>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</si>
  <si>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</si>
  <si>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</si>
  <si>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</si>
  <si>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</si>
  <si>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</si>
  <si>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</si>
  <si>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</si>
  <si>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</si>
  <si>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</si>
  <si>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</si>
  <si>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</si>
  <si>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</si>
  <si>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</si>
  <si>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</si>
  <si>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</si>
  <si>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</si>
  <si>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</si>
  <si>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</si>
  <si>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</si>
  <si>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</si>
  <si>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</si>
  <si>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</si>
  <si>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</si>
  <si>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</si>
  <si>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</si>
  <si>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</si>
  <si>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</si>
  <si>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</si>
  <si>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</si>
  <si>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</si>
  <si>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</si>
  <si>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</si>
  <si>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</si>
  <si>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</si>
  <si>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</si>
  <si>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</si>
  <si>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</si>
  <si>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</si>
  <si>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</si>
  <si>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</si>
  <si>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</si>
  <si>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</si>
  <si>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</si>
  <si>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</si>
  <si>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</si>
  <si>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</si>
  <si>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</si>
  <si>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</si>
  <si>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</si>
  <si>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</si>
  <si>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</si>
  <si>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</si>
  <si>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</si>
  <si>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</si>
  <si>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</si>
  <si>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</si>
  <si>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</si>
  <si>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</si>
  <si>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</si>
  <si>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</si>
  <si>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</si>
  <si>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</si>
  <si>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</si>
  <si>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</si>
  <si>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</si>
  <si>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</si>
  <si>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</si>
  <si>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</si>
  <si>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</si>
  <si>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</si>
  <si>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</si>
  <si>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</si>
  <si>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</si>
  <si>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</si>
  <si>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</si>
  <si>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</si>
  <si>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</si>
  <si>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</si>
  <si>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</si>
  <si>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</si>
  <si>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</si>
  <si>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</si>
  <si>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</si>
  <si>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</si>
  <si>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</si>
  <si>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</si>
  <si>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</si>
  <si>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</si>
  <si>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</si>
  <si>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</si>
  <si>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</si>
  <si>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</si>
  <si>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</si>
  <si>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</si>
  <si>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</si>
  <si>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</si>
  <si>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</si>
  <si>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</si>
  <si>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</si>
  <si>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</si>
  <si>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</si>
  <si>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</si>
  <si>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</si>
  <si>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</si>
  <si>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</si>
  <si>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</si>
  <si>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</si>
  <si>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</si>
  <si>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</si>
  <si>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</si>
  <si>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</si>
  <si>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</si>
  <si>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</si>
  <si>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</si>
  <si>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</si>
  <si>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</si>
  <si>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</si>
  <si>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</si>
  <si>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</si>
  <si>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</si>
  <si>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</si>
  <si>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</si>
  <si>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</si>
  <si>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</si>
  <si>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</si>
  <si>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</si>
  <si>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</si>
  <si>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</si>
  <si>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</si>
  <si>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</si>
  <si>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</si>
  <si>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</si>
  <si>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</si>
  <si>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</si>
  <si>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</si>
  <si>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</si>
  <si>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</si>
  <si>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</si>
  <si>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</si>
  <si>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</si>
  <si>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</si>
  <si>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</si>
  <si>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</si>
  <si>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</si>
  <si>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</si>
  <si>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</si>
  <si>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</si>
  <si>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</si>
  <si>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</si>
  <si>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</si>
  <si>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</si>
  <si>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</si>
  <si>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</si>
  <si>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</si>
  <si>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</si>
  <si>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</si>
  <si>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</si>
  <si>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</si>
  <si>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</si>
  <si>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</si>
  <si>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</si>
  <si>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</si>
  <si>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</si>
  <si>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</si>
  <si>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</si>
  <si>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</si>
  <si>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</si>
  <si>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</si>
  <si>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</si>
  <si>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</si>
  <si>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</si>
  <si>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</si>
  <si>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</si>
  <si>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</si>
  <si>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</si>
  <si>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</si>
  <si>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</si>
  <si>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</si>
  <si>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</si>
  <si>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</si>
  <si>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</si>
  <si>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</si>
  <si>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</si>
  <si>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</si>
  <si>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</si>
  <si>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</si>
  <si>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</si>
  <si>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</si>
  <si>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</si>
  <si>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</si>
  <si>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</si>
  <si>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</si>
  <si>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</si>
  <si>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</si>
  <si>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</si>
  <si>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</si>
  <si>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</si>
  <si>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</si>
  <si>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</si>
  <si>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</si>
  <si>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</si>
  <si>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</si>
  <si>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</si>
  <si>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</si>
  <si>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</si>
  <si>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</si>
  <si>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</si>
  <si>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</si>
  <si>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</si>
  <si>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</si>
  <si>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</si>
  <si>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</si>
  <si>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</si>
  <si>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</si>
  <si>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</si>
  <si>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</si>
  <si>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</si>
  <si>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</si>
  <si>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</si>
  <si>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</si>
  <si>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</si>
  <si>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</si>
  <si>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</si>
  <si>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</si>
  <si>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</si>
  <si>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</si>
  <si>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</si>
  <si>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</si>
  <si>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</si>
  <si>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</si>
  <si>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</si>
  <si>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</si>
  <si>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</si>
  <si>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</si>
  <si>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</si>
  <si>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</si>
  <si>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</si>
  <si>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</si>
  <si>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</si>
  <si>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</si>
  <si>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</si>
  <si>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</si>
  <si>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</si>
  <si>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</si>
  <si>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</si>
  <si>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</si>
  <si>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</si>
  <si>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</si>
  <si>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</si>
  <si>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</si>
  <si>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</si>
  <si>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</si>
  <si>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</si>
  <si>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</si>
  <si>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</si>
  <si>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</si>
  <si>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</si>
  <si>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</si>
  <si>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</si>
  <si>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</si>
  <si>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</si>
  <si>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</si>
  <si>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The delivery of safe, inclusive, credible and transparent elections in 2020/2021</t>
  </si>
  <si>
    <t>Support the NESTF and IESG</t>
  </si>
  <si>
    <t xml:space="preserve">Staff and resource the NESTF Secretariat within the MOIS. </t>
  </si>
  <si>
    <t>Establish and Support the NJOC</t>
  </si>
  <si>
    <t xml:space="preserve"> A workshop with FGS and AMISOM on the structure, roles and functions of the NJOC. Produce Institution Development &amp; Capacity Building Plan (ID&amp;CBP) to identify support requirements – office support, training &amp; mentoring, staffing, other resources and budget. </t>
  </si>
  <si>
    <t>Staff and resource NJOC as per the plan.</t>
  </si>
  <si>
    <t xml:space="preserve"> Training and mentor NJOC staff as per the plan.</t>
  </si>
  <si>
    <t xml:space="preserve">Conduct gender and human rights sensitive refresher  training for security forces to further enhance the understanding of gender differential issues in facilitating safe elections for all. </t>
  </si>
  <si>
    <t>Establish and Support the SJOCs (6)</t>
  </si>
  <si>
    <t>A workshop with FMS staff and AMISOM on the structure, roles and functions of the SJOCs, in each FMS. Institution Development &amp; Capacity Building Plan (ID&amp;CBP) to identify support requirements – office support, training &amp; mentoring, staffing, other resources and budget.</t>
  </si>
  <si>
    <t>Resource SJOCs as per the plan.</t>
  </si>
  <si>
    <t>Training and mentor SJOCs staff as per the plan.</t>
  </si>
  <si>
    <t xml:space="preserve">Conduct introductory gender training to further enhance the understanding of gender differential issues in facilitating safe elections for all. </t>
  </si>
  <si>
    <t>Establish and Support the RJOCs (15)</t>
  </si>
  <si>
    <t>A workshop with each Regional FMS staff and AMISOM on the structure, roles and functions of the RJOCs, in each FMS. Develop and Institution Development &amp; Capacity Building Plan (ID&amp;CBP) to identify support requirements – office support, training &amp; mentoring, staffing, other resources and budget.</t>
  </si>
  <si>
    <t>Resource 15 RJOCs as per the plans.</t>
  </si>
  <si>
    <t xml:space="preserve"> Training and mentor RJOCs staff as per the plan.</t>
  </si>
  <si>
    <t>Indirect Support Costs</t>
  </si>
  <si>
    <t>UNDP</t>
  </si>
  <si>
    <t>Table 1 - PBF project budget by outcome, output and activity and EXPENDITURE</t>
  </si>
  <si>
    <t xml:space="preserve">Educated and competent national staff to form the secretariat for the ESTF. </t>
  </si>
  <si>
    <t xml:space="preserve">Printing and Translation </t>
  </si>
  <si>
    <t>AMISOM to facilitate for FGS staff for NJOC drawn from SPF; SNA; NISA.</t>
  </si>
  <si>
    <t>AMISOM to train and assign mentors TBA for Puntland.</t>
  </si>
  <si>
    <t>AMISOM to train NJOC staff and assign mentors.</t>
  </si>
  <si>
    <t>AMISOM to facilitate for assigned SJOCs staff in in Jubaland, SWS, HirShabelle, BRA and Galmudug. TBA for Puntland.</t>
  </si>
  <si>
    <t xml:space="preserve">AMISOM to facilitate for assigned RJOC staff in the Regions in Jubaland, SWS, HirShabelle, BRA and Galmudug. TBA for Puntland. </t>
  </si>
  <si>
    <t>AMISOM to train and assign mentors. TBA for Puntland.</t>
  </si>
  <si>
    <t>Total Expenditure to-date</t>
  </si>
  <si>
    <t xml:space="preserve">NJOC to receive Office furniture; Equipment, office supplies, ICT Equipment and radio communication system. </t>
  </si>
  <si>
    <t xml:space="preserve">SJOC to receive Office furniture; Equipment, office supplies, ICT Equipment and radio communication system. </t>
  </si>
  <si>
    <t xml:space="preserve">RJOC to receive Office furniture; Equipment, office supplies, ICT Equipment and radio communication system. </t>
  </si>
  <si>
    <t xml:space="preserve">Financial Report - PBF Project  Support to Mechanisms to Prevent and Manage Conflict During Elections Project  (Period 01 Dec 2019 to 15 June 2022) </t>
  </si>
  <si>
    <t>Programme Management Support Cost</t>
  </si>
  <si>
    <t>Staff and resource the UN IESG Electoral Security Team within IESG to manage this project.</t>
  </si>
  <si>
    <t xml:space="preserve">Training Materials (inlcuding SOPs) </t>
  </si>
  <si>
    <t xml:space="preserve">Monitoring and evaluation expenses </t>
  </si>
  <si>
    <t>Human Resources, Expert, Lessons Learned preparations, and travel costs</t>
  </si>
  <si>
    <t xml:space="preserve">Independent Evaluator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</si>
</sst>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b/>
      <sz val="12"/>
      <color theme="0"/>
      <name val="Calibri"/>
      <family val="2"/>
      <scheme val="minor"/>
    </font>
    <font>
      <b/>
      <sz val="12"/>
      <color theme="1"/>
      <name val="Calibri"/>
      <family val="2"/>
      <charset val="204"/>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3"/>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2" fillId="9" borderId="3" xfId="1" applyFont="1" applyFill="1" applyBorder="1" applyAlignment="1" applyProtection="1">
      <alignment vertical="center" wrapText="1"/>
      <protection locked="0"/>
    </xf>
    <xf numFmtId="0" fontId="22" fillId="9" borderId="3" xfId="0" applyFont="1" applyFill="1" applyBorder="1" applyAlignment="1" applyProtection="1">
      <alignment vertical="center" wrapText="1"/>
      <protection locked="0"/>
    </xf>
    <xf numFmtId="44" fontId="3" fillId="2" borderId="16" xfId="1" applyFont="1" applyFill="1" applyBorder="1" applyAlignment="1">
      <alignment vertical="center" wrapText="1"/>
    </xf>
    <xf numFmtId="44" fontId="0" fillId="0" borderId="0" xfId="0" applyNumberFormat="1" applyFont="1" applyBorder="1" applyAlignment="1">
      <alignment wrapText="1"/>
    </xf>
    <xf numFmtId="44" fontId="6" fillId="1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0" fillId="0" borderId="0" xfId="0" applyFont="1" applyBorder="1" applyAlignment="1">
      <alignment vertical="center" wrapText="1"/>
    </xf>
    <xf numFmtId="0" fontId="0" fillId="3" borderId="0" xfId="0" applyFont="1" applyFill="1" applyBorder="1" applyAlignment="1">
      <alignment vertical="center" wrapText="1"/>
    </xf>
    <xf numFmtId="0" fontId="6" fillId="3" borderId="0" xfId="0" applyFont="1" applyFill="1" applyBorder="1" applyAlignment="1" applyProtection="1">
      <alignment wrapText="1"/>
      <protection locked="0"/>
    </xf>
    <xf numFmtId="0" fontId="6" fillId="3" borderId="0" xfId="0" applyFont="1" applyFill="1" applyBorder="1" applyAlignment="1" applyProtection="1">
      <alignment horizontal="left" wrapText="1"/>
      <protection locked="0"/>
    </xf>
    <xf numFmtId="44" fontId="6" fillId="3" borderId="0" xfId="1" applyFont="1" applyFill="1" applyBorder="1" applyAlignment="1" applyProtection="1">
      <alignment horizontal="center" wrapText="1"/>
      <protection locked="0"/>
    </xf>
    <xf numFmtId="49" fontId="6" fillId="0" borderId="3"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4" fontId="1" fillId="0" borderId="3" xfId="1" applyFont="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19" fillId="0" borderId="0" xfId="0" applyFont="1" applyBorder="1" applyAlignment="1">
      <alignment horizontal="left" vertical="center" wrapText="1"/>
    </xf>
    <xf numFmtId="0" fontId="23" fillId="3" borderId="3" xfId="0" applyFont="1" applyFill="1" applyBorder="1" applyAlignment="1" applyProtection="1">
      <alignment horizontal="left" vertical="center" wrapText="1"/>
      <protection locked="0"/>
    </xf>
    <xf numFmtId="44" fontId="23"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49" fontId="23" fillId="3" borderId="3" xfId="0" applyNumberFormat="1" applyFont="1" applyFill="1" applyBorder="1" applyAlignment="1" applyProtection="1">
      <alignment horizontal="left" vertical="center" wrapText="1"/>
      <protection locked="0"/>
    </xf>
    <xf numFmtId="0" fontId="14" fillId="6" borderId="11" xfId="0" applyFont="1" applyFill="1" applyBorder="1" applyAlignment="1">
      <alignment horizontal="left" wrapText="1"/>
    </xf>
    <xf numFmtId="0" fontId="14" fillId="6" borderId="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19" fillId="0" borderId="0" xfId="0" applyFont="1" applyBorder="1" applyAlignment="1">
      <alignment horizontal="left" vertical="top"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104"/>
  <sheetViews>
    <sheetView showGridLines="0" showZeros="0" tabSelected="1" topLeftCell="C64" zoomScaleNormal="100" workbookViewId="0">
      <selection activeCell="C61" sqref="C61"/>
    </sheetView>
  </sheetViews>
  <sheetFormatPr defaultColWidth="9.140625" defaultRowHeight="15" x14ac:dyDescent="0.25"/>
  <cols>
    <col min="1" max="1" width="2.85546875" style="42" customWidth="1"/>
    <col min="2" max="2" width="21.28515625" style="42" customWidth="1"/>
    <col min="3" max="3" width="60" style="42" customWidth="1"/>
    <col min="4" max="4" width="17.5703125" style="42" customWidth="1"/>
    <col min="5" max="5" width="15.42578125" style="42" customWidth="1"/>
    <col min="6" max="6" width="15.85546875" style="42" customWidth="1"/>
    <col min="7" max="7" width="16.85546875" style="42" customWidth="1"/>
    <col min="8" max="8" width="22.42578125" style="42" customWidth="1"/>
    <col min="9" max="9" width="23.42578125" style="187" customWidth="1"/>
    <col min="10" max="10" width="40" style="42" customWidth="1"/>
    <col min="11" max="11" width="18.85546875" style="42" customWidth="1"/>
    <col min="12" max="12" width="9.140625" style="42"/>
    <col min="13" max="13" width="17.7109375" style="42" customWidth="1"/>
    <col min="14" max="14" width="26.42578125" style="42" customWidth="1"/>
    <col min="15" max="15" width="22.42578125" style="42" customWidth="1"/>
    <col min="16" max="16" width="29.7109375" style="42" customWidth="1"/>
    <col min="17" max="17" width="23.42578125" style="42" customWidth="1"/>
    <col min="18" max="18" width="18.42578125" style="42" customWidth="1"/>
    <col min="19" max="19" width="17.42578125" style="42" customWidth="1"/>
    <col min="20" max="20" width="25.140625" style="42" customWidth="1"/>
    <col min="21" max="16384" width="9.140625" style="42"/>
  </cols>
  <sheetData>
    <row r="2" spans="2:11" ht="93.75" customHeight="1" x14ac:dyDescent="0.25">
      <c r="B2" s="241" t="s">
        <v>509</v>
      </c>
      <c r="C2" s="241"/>
      <c r="D2" s="241"/>
      <c r="E2" s="241"/>
      <c r="F2" s="241"/>
      <c r="G2" s="241"/>
      <c r="H2" s="241"/>
      <c r="I2" s="241"/>
      <c r="J2" s="241"/>
    </row>
    <row r="3" spans="2:11" ht="15.75" x14ac:dyDescent="0.25">
      <c r="B3" s="45"/>
    </row>
    <row r="4" spans="2:11" ht="16.5" hidden="1" thickBot="1" x14ac:dyDescent="0.3">
      <c r="B4" s="45"/>
    </row>
    <row r="5" spans="2:11" ht="36.75" hidden="1" customHeight="1" x14ac:dyDescent="0.55000000000000004">
      <c r="B5" s="129" t="s">
        <v>13</v>
      </c>
      <c r="C5" s="130"/>
      <c r="D5" s="130"/>
      <c r="E5" s="130"/>
      <c r="F5" s="130"/>
      <c r="G5" s="130"/>
      <c r="H5" s="131"/>
      <c r="I5" s="188"/>
      <c r="J5" s="132"/>
    </row>
    <row r="6" spans="2:11" ht="175.5" hidden="1" customHeight="1" thickBot="1" x14ac:dyDescent="0.4">
      <c r="B6" s="246" t="s">
        <v>467</v>
      </c>
      <c r="C6" s="247"/>
      <c r="D6" s="247"/>
      <c r="E6" s="247"/>
      <c r="F6" s="247"/>
      <c r="G6" s="247"/>
      <c r="H6" s="247"/>
      <c r="I6" s="248"/>
      <c r="J6" s="249"/>
    </row>
    <row r="7" spans="2:11" hidden="1" x14ac:dyDescent="0.25">
      <c r="B7" s="46"/>
    </row>
    <row r="9" spans="2:11" ht="27" customHeight="1" x14ac:dyDescent="0.4">
      <c r="B9" s="254" t="s">
        <v>496</v>
      </c>
      <c r="C9" s="255"/>
      <c r="D9" s="255"/>
      <c r="E9" s="255"/>
      <c r="F9" s="255"/>
      <c r="G9" s="255"/>
      <c r="H9" s="255"/>
      <c r="I9" s="255"/>
      <c r="J9" s="255"/>
    </row>
    <row r="11" spans="2:11" ht="25.5" customHeight="1" x14ac:dyDescent="0.25">
      <c r="D11" s="47"/>
      <c r="E11" s="47"/>
      <c r="F11" s="47"/>
      <c r="G11" s="47"/>
      <c r="H11" s="44"/>
      <c r="I11" s="189"/>
      <c r="J11" s="43"/>
      <c r="K11" s="43"/>
    </row>
    <row r="12" spans="2:11" ht="99.75" customHeight="1" x14ac:dyDescent="0.25">
      <c r="B12" s="53" t="s">
        <v>461</v>
      </c>
      <c r="C12" s="53" t="s">
        <v>462</v>
      </c>
      <c r="D12" s="53" t="s">
        <v>463</v>
      </c>
      <c r="E12" s="53" t="s">
        <v>464</v>
      </c>
      <c r="F12" s="53" t="s">
        <v>465</v>
      </c>
      <c r="G12" s="115" t="s">
        <v>63</v>
      </c>
      <c r="H12" s="53" t="s">
        <v>466</v>
      </c>
      <c r="I12" s="201" t="s">
        <v>471</v>
      </c>
      <c r="J12" s="53" t="s">
        <v>18</v>
      </c>
      <c r="K12" s="52"/>
    </row>
    <row r="13" spans="2:11" ht="18.75" customHeight="1" x14ac:dyDescent="0.25">
      <c r="B13" s="53"/>
      <c r="C13" s="53"/>
      <c r="D13" s="84" t="s">
        <v>495</v>
      </c>
      <c r="E13" s="84"/>
      <c r="F13" s="84"/>
      <c r="G13" s="115"/>
      <c r="H13" s="53"/>
      <c r="I13" s="190"/>
      <c r="J13" s="53"/>
      <c r="K13" s="52"/>
    </row>
    <row r="14" spans="2:11" ht="35.1" customHeight="1" x14ac:dyDescent="0.25">
      <c r="B14" s="112" t="s">
        <v>0</v>
      </c>
      <c r="C14" s="244" t="s">
        <v>477</v>
      </c>
      <c r="D14" s="244"/>
      <c r="E14" s="244"/>
      <c r="F14" s="244"/>
      <c r="G14" s="244"/>
      <c r="H14" s="244"/>
      <c r="I14" s="245"/>
      <c r="J14" s="244"/>
      <c r="K14" s="17"/>
    </row>
    <row r="15" spans="2:11" ht="35.1" customHeight="1" x14ac:dyDescent="0.25">
      <c r="B15" s="112" t="s">
        <v>1</v>
      </c>
      <c r="C15" s="253" t="s">
        <v>478</v>
      </c>
      <c r="D15" s="253"/>
      <c r="E15" s="253"/>
      <c r="F15" s="253"/>
      <c r="G15" s="253"/>
      <c r="H15" s="253"/>
      <c r="I15" s="243"/>
      <c r="J15" s="253"/>
      <c r="K15" s="55"/>
    </row>
    <row r="16" spans="2:11" ht="35.1" customHeight="1" x14ac:dyDescent="0.25">
      <c r="B16" s="166" t="s">
        <v>2</v>
      </c>
      <c r="C16" s="211" t="s">
        <v>479</v>
      </c>
      <c r="D16" s="223">
        <v>115500</v>
      </c>
      <c r="E16" s="18"/>
      <c r="F16" s="18"/>
      <c r="G16" s="146">
        <f>SUM(D16:F16)</f>
        <v>115500</v>
      </c>
      <c r="H16" s="143"/>
      <c r="I16" s="209">
        <v>118086</v>
      </c>
      <c r="J16" s="210" t="s">
        <v>497</v>
      </c>
      <c r="K16" s="56"/>
    </row>
    <row r="17" spans="1:13" ht="35.1" customHeight="1" x14ac:dyDescent="0.25">
      <c r="B17" s="166" t="s">
        <v>3</v>
      </c>
      <c r="C17" s="211" t="s">
        <v>511</v>
      </c>
      <c r="D17" s="223">
        <v>858406</v>
      </c>
      <c r="E17" s="18"/>
      <c r="F17" s="18"/>
      <c r="G17" s="146">
        <f t="shared" ref="G17:G23" si="0">SUM(D17:F17)</f>
        <v>858406</v>
      </c>
      <c r="H17" s="143">
        <v>0.5</v>
      </c>
      <c r="I17" s="209">
        <v>648734.62</v>
      </c>
      <c r="J17" s="210" t="s">
        <v>514</v>
      </c>
      <c r="K17" s="56"/>
    </row>
    <row r="18" spans="1:13" ht="20.100000000000001" customHeight="1" x14ac:dyDescent="0.25">
      <c r="B18" s="166" t="s">
        <v>4</v>
      </c>
      <c r="C18" s="211" t="s">
        <v>512</v>
      </c>
      <c r="D18" s="223">
        <v>10000</v>
      </c>
      <c r="E18" s="18"/>
      <c r="F18" s="18"/>
      <c r="G18" s="146">
        <f t="shared" si="0"/>
        <v>10000</v>
      </c>
      <c r="H18" s="143"/>
      <c r="I18" s="209">
        <v>24895.8</v>
      </c>
      <c r="J18" s="210" t="s">
        <v>498</v>
      </c>
      <c r="K18" s="56"/>
    </row>
    <row r="19" spans="1:13" ht="20.100000000000001" customHeight="1" x14ac:dyDescent="0.25">
      <c r="B19" s="166" t="s">
        <v>32</v>
      </c>
      <c r="C19" s="211" t="s">
        <v>510</v>
      </c>
      <c r="D19" s="223">
        <v>268796</v>
      </c>
      <c r="E19" s="18"/>
      <c r="F19" s="18"/>
      <c r="G19" s="146">
        <f t="shared" si="0"/>
        <v>268796</v>
      </c>
      <c r="H19" s="143"/>
      <c r="I19" s="209">
        <v>438920.2</v>
      </c>
      <c r="J19" s="212"/>
      <c r="K19" s="56"/>
    </row>
    <row r="20" spans="1:13" ht="20.100000000000001" customHeight="1" x14ac:dyDescent="0.25">
      <c r="B20" s="166" t="s">
        <v>33</v>
      </c>
      <c r="C20" s="213"/>
      <c r="D20" s="18"/>
      <c r="E20" s="18"/>
      <c r="F20" s="18"/>
      <c r="G20" s="146">
        <f t="shared" si="0"/>
        <v>0</v>
      </c>
      <c r="H20" s="143"/>
      <c r="I20" s="191"/>
      <c r="J20" s="212"/>
      <c r="K20" s="56"/>
    </row>
    <row r="21" spans="1:13" ht="20.100000000000001" customHeight="1" x14ac:dyDescent="0.25">
      <c r="B21" s="166" t="s">
        <v>34</v>
      </c>
      <c r="C21" s="213"/>
      <c r="D21" s="18"/>
      <c r="E21" s="18"/>
      <c r="F21" s="18"/>
      <c r="G21" s="146">
        <f t="shared" si="0"/>
        <v>0</v>
      </c>
      <c r="H21" s="143"/>
      <c r="I21" s="191"/>
      <c r="J21" s="212"/>
      <c r="K21" s="56"/>
    </row>
    <row r="22" spans="1:13" ht="20.100000000000001" customHeight="1" x14ac:dyDescent="0.25">
      <c r="B22" s="166" t="s">
        <v>35</v>
      </c>
      <c r="C22" s="214"/>
      <c r="D22" s="19"/>
      <c r="E22" s="19"/>
      <c r="F22" s="19"/>
      <c r="G22" s="146">
        <f t="shared" si="0"/>
        <v>0</v>
      </c>
      <c r="H22" s="144"/>
      <c r="I22" s="192"/>
      <c r="J22" s="215"/>
      <c r="K22" s="56"/>
    </row>
    <row r="23" spans="1:13" ht="20.100000000000001" customHeight="1" x14ac:dyDescent="0.25">
      <c r="A23" s="43"/>
      <c r="B23" s="166" t="s">
        <v>36</v>
      </c>
      <c r="C23" s="214"/>
      <c r="D23" s="19"/>
      <c r="E23" s="19"/>
      <c r="F23" s="19"/>
      <c r="G23" s="146">
        <f t="shared" si="0"/>
        <v>0</v>
      </c>
      <c r="H23" s="144"/>
      <c r="I23" s="192"/>
      <c r="J23" s="215"/>
      <c r="K23" s="44"/>
    </row>
    <row r="24" spans="1:13" ht="20.100000000000001" customHeight="1" x14ac:dyDescent="0.25">
      <c r="A24" s="43"/>
      <c r="B24" s="216"/>
      <c r="C24" s="112" t="s">
        <v>75</v>
      </c>
      <c r="D24" s="20">
        <f>SUM(D16:D23)</f>
        <v>1252702</v>
      </c>
      <c r="E24" s="20">
        <f>SUM(E16:E23)</f>
        <v>0</v>
      </c>
      <c r="F24" s="20">
        <f>SUM(F16:F23)</f>
        <v>0</v>
      </c>
      <c r="G24" s="20">
        <f>SUM(G16:G23)</f>
        <v>1252702</v>
      </c>
      <c r="H24" s="133">
        <f>(H16*G16)+(H17*G17)+(H18*G18)+(H19*G19)+(H20*G20)+(H21*G21)+(H22*G22)+(H23*G23)</f>
        <v>429203</v>
      </c>
      <c r="I24" s="133">
        <f>SUM(I16:I23)</f>
        <v>1230636.6200000001</v>
      </c>
      <c r="J24" s="215"/>
      <c r="K24" s="58"/>
    </row>
    <row r="25" spans="1:13" ht="35.1" customHeight="1" x14ac:dyDescent="0.25">
      <c r="A25" s="43"/>
      <c r="B25" s="112" t="s">
        <v>5</v>
      </c>
      <c r="C25" s="242" t="s">
        <v>480</v>
      </c>
      <c r="D25" s="242"/>
      <c r="E25" s="242"/>
      <c r="F25" s="242"/>
      <c r="G25" s="242"/>
      <c r="H25" s="242"/>
      <c r="I25" s="243"/>
      <c r="J25" s="242"/>
      <c r="K25" s="55"/>
    </row>
    <row r="26" spans="1:13" ht="81.75" customHeight="1" x14ac:dyDescent="0.25">
      <c r="A26" s="43"/>
      <c r="B26" s="166" t="s">
        <v>43</v>
      </c>
      <c r="C26" s="211" t="s">
        <v>481</v>
      </c>
      <c r="D26" s="223">
        <v>5000</v>
      </c>
      <c r="E26" s="18"/>
      <c r="F26" s="18"/>
      <c r="G26" s="146">
        <f>SUM(D26:F26)</f>
        <v>5000</v>
      </c>
      <c r="H26" s="143"/>
      <c r="I26" s="223">
        <v>11079</v>
      </c>
      <c r="J26" s="210" t="s">
        <v>499</v>
      </c>
      <c r="K26" s="56"/>
    </row>
    <row r="27" spans="1:13" ht="47.25" x14ac:dyDescent="0.25">
      <c r="A27" s="43"/>
      <c r="B27" s="166" t="s">
        <v>44</v>
      </c>
      <c r="C27" s="211" t="s">
        <v>482</v>
      </c>
      <c r="D27" s="223">
        <v>70000</v>
      </c>
      <c r="E27" s="18"/>
      <c r="F27" s="18"/>
      <c r="G27" s="146">
        <f t="shared" ref="G27:G33" si="1">SUM(D27:F27)</f>
        <v>70000</v>
      </c>
      <c r="H27" s="143"/>
      <c r="I27" s="223">
        <v>74900</v>
      </c>
      <c r="J27" s="210" t="s">
        <v>506</v>
      </c>
      <c r="K27" s="56"/>
    </row>
    <row r="28" spans="1:13" ht="39.75" customHeight="1" x14ac:dyDescent="0.25">
      <c r="A28" s="43"/>
      <c r="B28" s="166" t="s">
        <v>37</v>
      </c>
      <c r="C28" s="211" t="s">
        <v>483</v>
      </c>
      <c r="D28" s="223">
        <v>10000</v>
      </c>
      <c r="E28" s="18"/>
      <c r="F28" s="18"/>
      <c r="G28" s="146">
        <f t="shared" si="1"/>
        <v>10000</v>
      </c>
      <c r="H28" s="143"/>
      <c r="I28" s="191"/>
      <c r="J28" s="210" t="s">
        <v>501</v>
      </c>
      <c r="K28" s="56"/>
    </row>
    <row r="29" spans="1:13" ht="51" customHeight="1" x14ac:dyDescent="0.25">
      <c r="A29" s="43"/>
      <c r="B29" s="166" t="s">
        <v>38</v>
      </c>
      <c r="C29" s="211" t="s">
        <v>484</v>
      </c>
      <c r="D29" s="223">
        <v>10000</v>
      </c>
      <c r="E29" s="18"/>
      <c r="F29" s="18"/>
      <c r="G29" s="146">
        <f t="shared" si="1"/>
        <v>10000</v>
      </c>
      <c r="H29" s="143">
        <v>1</v>
      </c>
      <c r="I29" s="191"/>
      <c r="J29" s="210"/>
      <c r="K29" s="56"/>
    </row>
    <row r="30" spans="1:13" ht="20.100000000000001" customHeight="1" x14ac:dyDescent="0.25">
      <c r="A30" s="43"/>
      <c r="B30" s="166" t="s">
        <v>39</v>
      </c>
      <c r="C30" s="211"/>
      <c r="D30" s="18"/>
      <c r="E30" s="18"/>
      <c r="F30" s="18"/>
      <c r="G30" s="146"/>
      <c r="H30" s="143"/>
      <c r="I30" s="191"/>
      <c r="J30" s="210"/>
      <c r="K30" s="56"/>
    </row>
    <row r="31" spans="1:13" ht="20.100000000000001" customHeight="1" x14ac:dyDescent="0.25">
      <c r="A31" s="43"/>
      <c r="B31" s="166" t="s">
        <v>40</v>
      </c>
      <c r="C31" s="213"/>
      <c r="D31" s="18"/>
      <c r="E31" s="18"/>
      <c r="F31" s="18"/>
      <c r="G31" s="146">
        <f t="shared" si="1"/>
        <v>0</v>
      </c>
      <c r="H31" s="143"/>
      <c r="I31" s="191"/>
      <c r="J31" s="210"/>
      <c r="K31" s="56"/>
    </row>
    <row r="32" spans="1:13" ht="20.100000000000001" customHeight="1" x14ac:dyDescent="0.25">
      <c r="A32" s="43"/>
      <c r="B32" s="166" t="s">
        <v>41</v>
      </c>
      <c r="C32" s="214"/>
      <c r="D32" s="19"/>
      <c r="E32" s="19"/>
      <c r="F32" s="19"/>
      <c r="G32" s="146">
        <f t="shared" si="1"/>
        <v>0</v>
      </c>
      <c r="H32" s="144"/>
      <c r="I32" s="192"/>
      <c r="J32" s="210"/>
      <c r="K32" s="56"/>
      <c r="M32" s="208"/>
    </row>
    <row r="33" spans="1:11" ht="20.100000000000001" customHeight="1" x14ac:dyDescent="0.25">
      <c r="A33" s="43"/>
      <c r="B33" s="166" t="s">
        <v>42</v>
      </c>
      <c r="C33" s="214"/>
      <c r="D33" s="19"/>
      <c r="E33" s="19"/>
      <c r="F33" s="19"/>
      <c r="G33" s="146">
        <f t="shared" si="1"/>
        <v>0</v>
      </c>
      <c r="H33" s="144"/>
      <c r="I33" s="192"/>
      <c r="J33" s="210"/>
      <c r="K33" s="56"/>
    </row>
    <row r="34" spans="1:11" ht="20.100000000000001" customHeight="1" x14ac:dyDescent="0.25">
      <c r="A34" s="43"/>
      <c r="B34" s="216"/>
      <c r="C34" s="112" t="s">
        <v>75</v>
      </c>
      <c r="D34" s="23">
        <f>SUM(D26:D33)</f>
        <v>95000</v>
      </c>
      <c r="E34" s="23">
        <f>SUM(E26:E33)</f>
        <v>0</v>
      </c>
      <c r="F34" s="23">
        <f>SUM(F26:F33)</f>
        <v>0</v>
      </c>
      <c r="G34" s="23">
        <f>SUM(G26:G33)</f>
        <v>95000</v>
      </c>
      <c r="H34" s="133">
        <f>(H26*G26)+(H27*G27)+(H28*G28)+(H29*G29)+(H30*G30)+(H31*G31)+(H32*G32)+(H33*G33)</f>
        <v>10000</v>
      </c>
      <c r="I34" s="133">
        <f>SUM(I26:I33)</f>
        <v>85979</v>
      </c>
      <c r="J34" s="210"/>
      <c r="K34" s="58"/>
    </row>
    <row r="35" spans="1:11" s="216" customFormat="1" ht="35.1" customHeight="1" x14ac:dyDescent="0.25">
      <c r="A35" s="217"/>
      <c r="B35" s="112" t="s">
        <v>6</v>
      </c>
      <c r="C35" s="242" t="s">
        <v>485</v>
      </c>
      <c r="D35" s="242"/>
      <c r="E35" s="242"/>
      <c r="F35" s="242"/>
      <c r="G35" s="242"/>
      <c r="H35" s="242"/>
      <c r="I35" s="243"/>
      <c r="J35" s="242"/>
      <c r="K35" s="55"/>
    </row>
    <row r="36" spans="1:11" ht="66" customHeight="1" x14ac:dyDescent="0.25">
      <c r="A36" s="43"/>
      <c r="B36" s="166" t="s">
        <v>45</v>
      </c>
      <c r="C36" s="211" t="s">
        <v>486</v>
      </c>
      <c r="D36" s="223">
        <v>15000</v>
      </c>
      <c r="E36" s="18"/>
      <c r="F36" s="18"/>
      <c r="G36" s="146">
        <f>SUM(D36:F36)</f>
        <v>15000</v>
      </c>
      <c r="H36" s="143"/>
      <c r="I36" s="191"/>
      <c r="J36" s="210" t="s">
        <v>502</v>
      </c>
      <c r="K36" s="56"/>
    </row>
    <row r="37" spans="1:11" ht="51.75" customHeight="1" x14ac:dyDescent="0.25">
      <c r="A37" s="43"/>
      <c r="B37" s="166" t="s">
        <v>46</v>
      </c>
      <c r="C37" s="211" t="s">
        <v>487</v>
      </c>
      <c r="D37" s="223">
        <v>234000</v>
      </c>
      <c r="E37" s="18"/>
      <c r="F37" s="18"/>
      <c r="G37" s="146">
        <f t="shared" ref="G37:G43" si="2">SUM(D37:F37)</f>
        <v>234000</v>
      </c>
      <c r="H37" s="143"/>
      <c r="I37" s="223">
        <f>169212.64+64000</f>
        <v>233212.64</v>
      </c>
      <c r="J37" s="210" t="s">
        <v>507</v>
      </c>
      <c r="K37" s="56"/>
    </row>
    <row r="38" spans="1:11" ht="30.75" customHeight="1" x14ac:dyDescent="0.25">
      <c r="A38" s="43"/>
      <c r="B38" s="166" t="s">
        <v>47</v>
      </c>
      <c r="C38" s="211" t="s">
        <v>488</v>
      </c>
      <c r="D38" s="223">
        <v>60000</v>
      </c>
      <c r="E38" s="18"/>
      <c r="F38" s="18"/>
      <c r="G38" s="146">
        <f t="shared" si="2"/>
        <v>60000</v>
      </c>
      <c r="H38" s="143"/>
      <c r="I38" s="191"/>
      <c r="J38" s="210" t="s">
        <v>500</v>
      </c>
      <c r="K38" s="56"/>
    </row>
    <row r="39" spans="1:11" ht="31.5" x14ac:dyDescent="0.25">
      <c r="A39" s="43"/>
      <c r="B39" s="166" t="s">
        <v>48</v>
      </c>
      <c r="C39" s="211" t="s">
        <v>489</v>
      </c>
      <c r="D39" s="223">
        <v>10000</v>
      </c>
      <c r="E39" s="18"/>
      <c r="F39" s="18"/>
      <c r="G39" s="146">
        <f t="shared" si="2"/>
        <v>10000</v>
      </c>
      <c r="H39" s="143">
        <v>1</v>
      </c>
      <c r="I39" s="191"/>
      <c r="J39" s="210"/>
      <c r="K39" s="56"/>
    </row>
    <row r="40" spans="1:11" s="43" customFormat="1" ht="20.100000000000001" customHeight="1" x14ac:dyDescent="0.25">
      <c r="B40" s="166" t="s">
        <v>49</v>
      </c>
      <c r="C40" s="211"/>
      <c r="D40" s="18"/>
      <c r="E40" s="18"/>
      <c r="F40" s="18"/>
      <c r="G40" s="146"/>
      <c r="H40" s="143"/>
      <c r="I40" s="191"/>
      <c r="J40" s="210"/>
      <c r="K40" s="56"/>
    </row>
    <row r="41" spans="1:11" s="43" customFormat="1" ht="20.100000000000001" customHeight="1" x14ac:dyDescent="0.25">
      <c r="B41" s="166" t="s">
        <v>50</v>
      </c>
      <c r="C41" s="213"/>
      <c r="D41" s="18"/>
      <c r="E41" s="18"/>
      <c r="F41" s="18"/>
      <c r="G41" s="146">
        <f t="shared" si="2"/>
        <v>0</v>
      </c>
      <c r="H41" s="143"/>
      <c r="I41" s="191"/>
      <c r="J41" s="210"/>
      <c r="K41" s="56"/>
    </row>
    <row r="42" spans="1:11" s="43" customFormat="1" ht="20.100000000000001" customHeight="1" x14ac:dyDescent="0.25">
      <c r="A42" s="42"/>
      <c r="B42" s="166" t="s">
        <v>51</v>
      </c>
      <c r="C42" s="214"/>
      <c r="D42" s="19"/>
      <c r="E42" s="19"/>
      <c r="F42" s="19"/>
      <c r="G42" s="146">
        <f t="shared" si="2"/>
        <v>0</v>
      </c>
      <c r="H42" s="144"/>
      <c r="I42" s="192"/>
      <c r="J42" s="210"/>
      <c r="K42" s="56"/>
    </row>
    <row r="43" spans="1:11" ht="20.100000000000001" customHeight="1" x14ac:dyDescent="0.25">
      <c r="B43" s="166" t="s">
        <v>52</v>
      </c>
      <c r="C43" s="214"/>
      <c r="D43" s="19"/>
      <c r="E43" s="19"/>
      <c r="F43" s="19"/>
      <c r="G43" s="146">
        <f t="shared" si="2"/>
        <v>0</v>
      </c>
      <c r="H43" s="144"/>
      <c r="I43" s="192"/>
      <c r="J43" s="210"/>
      <c r="K43" s="56"/>
    </row>
    <row r="44" spans="1:11" ht="20.100000000000001" customHeight="1" x14ac:dyDescent="0.25">
      <c r="B44" s="216"/>
      <c r="C44" s="112" t="s">
        <v>75</v>
      </c>
      <c r="D44" s="23">
        <f>SUM(D36:D43)</f>
        <v>319000</v>
      </c>
      <c r="E44" s="23">
        <f>SUM(E36:E43)</f>
        <v>0</v>
      </c>
      <c r="F44" s="23">
        <f>SUM(F36:F43)</f>
        <v>0</v>
      </c>
      <c r="G44" s="23">
        <f>SUM(G36:G43)</f>
        <v>319000</v>
      </c>
      <c r="H44" s="133">
        <f>(H36*G36)+(H37*G37)+(H38*G38)+(H39*G39)+(H40*G40)+(H41*G41)+(H42*G42)+(H43*G43)</f>
        <v>10000</v>
      </c>
      <c r="I44" s="133">
        <f>SUM(I36:I43)</f>
        <v>233212.64</v>
      </c>
      <c r="J44" s="210"/>
      <c r="K44" s="58"/>
    </row>
    <row r="45" spans="1:11" ht="35.1" customHeight="1" x14ac:dyDescent="0.25">
      <c r="B45" s="112" t="s">
        <v>53</v>
      </c>
      <c r="C45" s="242" t="s">
        <v>490</v>
      </c>
      <c r="D45" s="242"/>
      <c r="E45" s="242"/>
      <c r="F45" s="242"/>
      <c r="G45" s="242"/>
      <c r="H45" s="242"/>
      <c r="I45" s="243"/>
      <c r="J45" s="242"/>
      <c r="K45" s="55"/>
    </row>
    <row r="46" spans="1:11" s="216" customFormat="1" ht="94.5" x14ac:dyDescent="0.25">
      <c r="B46" s="166" t="s">
        <v>54</v>
      </c>
      <c r="C46" s="211" t="s">
        <v>491</v>
      </c>
      <c r="D46" s="223">
        <v>30000</v>
      </c>
      <c r="E46" s="18"/>
      <c r="F46" s="18"/>
      <c r="G46" s="146">
        <f>SUM(D46:F46)</f>
        <v>30000</v>
      </c>
      <c r="H46" s="143"/>
      <c r="I46" s="191"/>
      <c r="J46" s="210" t="s">
        <v>503</v>
      </c>
      <c r="K46" s="56"/>
    </row>
    <row r="47" spans="1:11" s="216" customFormat="1" ht="47.25" x14ac:dyDescent="0.25">
      <c r="B47" s="166" t="s">
        <v>55</v>
      </c>
      <c r="C47" s="211" t="s">
        <v>492</v>
      </c>
      <c r="D47" s="223">
        <v>484747</v>
      </c>
      <c r="E47" s="18"/>
      <c r="F47" s="18"/>
      <c r="G47" s="146">
        <f t="shared" ref="G47:G53" si="3">SUM(D47:F47)</f>
        <v>484747</v>
      </c>
      <c r="H47" s="143"/>
      <c r="I47" s="223">
        <f>294354.15+116240+126067</f>
        <v>536661.15</v>
      </c>
      <c r="J47" s="210" t="s">
        <v>508</v>
      </c>
      <c r="K47" s="56"/>
    </row>
    <row r="48" spans="1:11" s="216" customFormat="1" ht="31.5" x14ac:dyDescent="0.25">
      <c r="B48" s="166" t="s">
        <v>56</v>
      </c>
      <c r="C48" s="211" t="s">
        <v>493</v>
      </c>
      <c r="D48" s="223">
        <v>150000</v>
      </c>
      <c r="E48" s="18"/>
      <c r="F48" s="18"/>
      <c r="G48" s="146">
        <f t="shared" si="3"/>
        <v>150000</v>
      </c>
      <c r="H48" s="143"/>
      <c r="I48" s="191"/>
      <c r="J48" s="210" t="s">
        <v>504</v>
      </c>
      <c r="K48" s="56"/>
    </row>
    <row r="49" spans="1:11" s="216" customFormat="1" ht="47.25" x14ac:dyDescent="0.25">
      <c r="B49" s="166" t="s">
        <v>57</v>
      </c>
      <c r="C49" s="211" t="s">
        <v>484</v>
      </c>
      <c r="D49" s="223">
        <v>5000</v>
      </c>
      <c r="E49" s="18"/>
      <c r="F49" s="18"/>
      <c r="G49" s="146">
        <f t="shared" si="3"/>
        <v>5000</v>
      </c>
      <c r="H49" s="143">
        <v>1</v>
      </c>
      <c r="I49" s="191"/>
      <c r="J49" s="210"/>
      <c r="K49" s="56"/>
    </row>
    <row r="50" spans="1:11" s="216" customFormat="1" ht="20.100000000000001" customHeight="1" x14ac:dyDescent="0.25">
      <c r="B50" s="166" t="s">
        <v>58</v>
      </c>
      <c r="C50" s="213"/>
      <c r="D50" s="18"/>
      <c r="E50" s="18"/>
      <c r="F50" s="18"/>
      <c r="G50" s="146">
        <f t="shared" si="3"/>
        <v>0</v>
      </c>
      <c r="H50" s="143"/>
      <c r="I50" s="191"/>
      <c r="J50" s="210"/>
      <c r="K50" s="56"/>
    </row>
    <row r="51" spans="1:11" s="216" customFormat="1" ht="20.100000000000001" customHeight="1" x14ac:dyDescent="0.25">
      <c r="A51" s="217"/>
      <c r="B51" s="166" t="s">
        <v>59</v>
      </c>
      <c r="C51" s="213"/>
      <c r="D51" s="18"/>
      <c r="E51" s="18"/>
      <c r="F51" s="18"/>
      <c r="G51" s="146">
        <f t="shared" si="3"/>
        <v>0</v>
      </c>
      <c r="H51" s="143"/>
      <c r="I51" s="191"/>
      <c r="J51" s="210"/>
      <c r="K51" s="56"/>
    </row>
    <row r="52" spans="1:11" s="217" customFormat="1" ht="20.100000000000001" customHeight="1" x14ac:dyDescent="0.25">
      <c r="A52" s="216"/>
      <c r="B52" s="166" t="s">
        <v>60</v>
      </c>
      <c r="C52" s="214"/>
      <c r="D52" s="19"/>
      <c r="E52" s="19"/>
      <c r="F52" s="19"/>
      <c r="G52" s="146">
        <f t="shared" si="3"/>
        <v>0</v>
      </c>
      <c r="H52" s="144"/>
      <c r="I52" s="192"/>
      <c r="J52" s="210"/>
      <c r="K52" s="56"/>
    </row>
    <row r="53" spans="1:11" s="216" customFormat="1" ht="20.100000000000001" customHeight="1" x14ac:dyDescent="0.25">
      <c r="B53" s="166" t="s">
        <v>61</v>
      </c>
      <c r="C53" s="214"/>
      <c r="D53" s="19"/>
      <c r="E53" s="19"/>
      <c r="F53" s="19"/>
      <c r="G53" s="146">
        <f t="shared" si="3"/>
        <v>0</v>
      </c>
      <c r="H53" s="144"/>
      <c r="I53" s="192"/>
      <c r="J53" s="210"/>
      <c r="K53" s="56"/>
    </row>
    <row r="54" spans="1:11" s="216" customFormat="1" ht="20.100000000000001" customHeight="1" x14ac:dyDescent="0.25">
      <c r="C54" s="112" t="s">
        <v>75</v>
      </c>
      <c r="D54" s="20">
        <f>SUM(D46:D53)</f>
        <v>669747</v>
      </c>
      <c r="E54" s="20">
        <f>SUM(E46:E53)</f>
        <v>0</v>
      </c>
      <c r="F54" s="20">
        <f>SUM(F46:F53)</f>
        <v>0</v>
      </c>
      <c r="G54" s="20">
        <f>SUM(G46:G53)</f>
        <v>669747</v>
      </c>
      <c r="H54" s="133">
        <f>(H46*G46)+(H47*G47)+(H48*G48)+(H49*G49)+(H50*G50)+(H51*G51)+(H52*G52)+(H53*G53)</f>
        <v>5000</v>
      </c>
      <c r="I54" s="133">
        <f>SUM(I46:I53)</f>
        <v>536661.15</v>
      </c>
      <c r="J54" s="210"/>
      <c r="K54" s="58"/>
    </row>
    <row r="55" spans="1:11" ht="15.75" x14ac:dyDescent="0.25">
      <c r="B55" s="218"/>
      <c r="C55" s="219"/>
      <c r="D55" s="220"/>
      <c r="E55" s="220"/>
      <c r="F55" s="220"/>
      <c r="G55" s="220"/>
      <c r="H55" s="220"/>
      <c r="I55" s="220"/>
      <c r="J55" s="220"/>
      <c r="K55" s="57"/>
    </row>
    <row r="56" spans="1:11" ht="15.75" customHeight="1" x14ac:dyDescent="0.25">
      <c r="B56" s="7"/>
      <c r="C56" s="12"/>
      <c r="D56" s="25"/>
      <c r="E56" s="25"/>
      <c r="F56" s="25"/>
      <c r="G56" s="25"/>
      <c r="H56" s="25"/>
      <c r="I56" s="25"/>
      <c r="J56" s="12"/>
      <c r="K56" s="4"/>
    </row>
    <row r="57" spans="1:11" s="216" customFormat="1" ht="35.1" customHeight="1" x14ac:dyDescent="0.25">
      <c r="B57" s="112" t="s">
        <v>451</v>
      </c>
      <c r="C57" s="16"/>
      <c r="D57" s="33"/>
      <c r="E57" s="33"/>
      <c r="F57" s="33"/>
      <c r="G57" s="134">
        <f>SUM(D57:F57)</f>
        <v>0</v>
      </c>
      <c r="H57" s="145"/>
      <c r="I57" s="33"/>
      <c r="J57" s="221"/>
      <c r="K57" s="58"/>
    </row>
    <row r="58" spans="1:11" s="216" customFormat="1" ht="35.1" customHeight="1" x14ac:dyDescent="0.25">
      <c r="B58" s="112" t="s">
        <v>449</v>
      </c>
      <c r="C58" s="16"/>
      <c r="D58" s="33"/>
      <c r="E58" s="33"/>
      <c r="F58" s="33"/>
      <c r="G58" s="134">
        <f>SUM(D58:F58)</f>
        <v>0</v>
      </c>
      <c r="H58" s="145"/>
      <c r="I58" s="33">
        <v>72240</v>
      </c>
      <c r="J58" s="222" t="s">
        <v>494</v>
      </c>
      <c r="K58" s="58"/>
    </row>
    <row r="59" spans="1:11" s="216" customFormat="1" ht="27.75" customHeight="1" x14ac:dyDescent="0.25">
      <c r="B59" s="112" t="s">
        <v>452</v>
      </c>
      <c r="C59" s="138"/>
      <c r="D59" s="33">
        <v>0</v>
      </c>
      <c r="E59" s="33"/>
      <c r="F59" s="33"/>
      <c r="G59" s="134">
        <f>SUM(D59:F59)</f>
        <v>0</v>
      </c>
      <c r="H59" s="145"/>
      <c r="I59" s="33">
        <v>30000</v>
      </c>
      <c r="J59" s="222" t="s">
        <v>513</v>
      </c>
      <c r="K59" s="58"/>
    </row>
    <row r="60" spans="1:11" s="216" customFormat="1" ht="61.5" customHeight="1" x14ac:dyDescent="0.25">
      <c r="B60" s="139" t="s">
        <v>456</v>
      </c>
      <c r="C60" s="16"/>
      <c r="D60" s="33">
        <v>0</v>
      </c>
      <c r="E60" s="33"/>
      <c r="F60" s="33"/>
      <c r="G60" s="134">
        <f>SUM(D60:F60)</f>
        <v>0</v>
      </c>
      <c r="H60" s="145"/>
      <c r="I60" s="33">
        <v>33440</v>
      </c>
      <c r="J60" s="222" t="s">
        <v>515</v>
      </c>
      <c r="K60" s="58"/>
    </row>
    <row r="61" spans="1:11" s="216" customFormat="1" ht="35.1" customHeight="1" x14ac:dyDescent="0.25">
      <c r="B61" s="7"/>
      <c r="C61" s="140" t="s">
        <v>450</v>
      </c>
      <c r="D61" s="147">
        <f>SUM(D57:D60)</f>
        <v>0</v>
      </c>
      <c r="E61" s="147">
        <f>SUM(E57:E60)</f>
        <v>0</v>
      </c>
      <c r="F61" s="147">
        <f>SUM(F57:F60)</f>
        <v>0</v>
      </c>
      <c r="G61" s="147">
        <f>SUM(G57:G60)</f>
        <v>0</v>
      </c>
      <c r="H61" s="133">
        <f>(H57*G57)+(H58*G58)+(H59*G59)+(H60*G60)</f>
        <v>0</v>
      </c>
      <c r="I61" s="198">
        <f>SUM(I57:I60)</f>
        <v>135680</v>
      </c>
      <c r="J61" s="16"/>
      <c r="K61" s="14"/>
    </row>
    <row r="62" spans="1:11" ht="15.75" customHeight="1" x14ac:dyDescent="0.25">
      <c r="B62" s="7"/>
      <c r="C62" s="12"/>
      <c r="D62" s="25"/>
      <c r="E62" s="25"/>
      <c r="F62" s="25"/>
      <c r="G62" s="25"/>
      <c r="H62" s="25"/>
      <c r="I62" s="25"/>
      <c r="J62" s="12"/>
      <c r="K62" s="14"/>
    </row>
    <row r="63" spans="1:11" ht="15.75" customHeight="1" x14ac:dyDescent="0.25">
      <c r="B63" s="7"/>
      <c r="C63" s="12"/>
      <c r="D63" s="25"/>
      <c r="E63" s="25"/>
      <c r="F63" s="25"/>
      <c r="G63" s="25"/>
      <c r="H63" s="25"/>
      <c r="I63" s="25"/>
      <c r="J63" s="12"/>
      <c r="K63" s="14"/>
    </row>
    <row r="64" spans="1:11" ht="25.5" customHeight="1" x14ac:dyDescent="0.25">
      <c r="B64" s="7"/>
      <c r="C64" s="12"/>
      <c r="D64" s="25"/>
      <c r="E64" s="25"/>
      <c r="F64" s="25"/>
      <c r="G64" s="25"/>
      <c r="H64" s="25"/>
      <c r="I64" s="205">
        <f>I24+I34+I44+I54+I61</f>
        <v>2222169.41</v>
      </c>
      <c r="J64" s="206" t="s">
        <v>505</v>
      </c>
      <c r="K64" s="14"/>
    </row>
    <row r="65" spans="2:11" ht="15.75" customHeight="1" x14ac:dyDescent="0.25">
      <c r="B65" s="7"/>
      <c r="C65" s="12"/>
      <c r="D65" s="25"/>
      <c r="E65" s="25"/>
      <c r="F65" s="25"/>
      <c r="G65" s="25"/>
      <c r="H65" s="25"/>
      <c r="I65" s="25"/>
      <c r="J65" s="12"/>
      <c r="K65" s="14"/>
    </row>
    <row r="66" spans="2:11" ht="15.75" customHeight="1" x14ac:dyDescent="0.25">
      <c r="B66" s="7"/>
      <c r="C66" s="12"/>
      <c r="D66" s="25"/>
      <c r="E66" s="25"/>
      <c r="F66" s="25"/>
      <c r="G66" s="25"/>
      <c r="H66" s="25"/>
      <c r="I66" s="25"/>
      <c r="J66" s="12"/>
      <c r="K66" s="14"/>
    </row>
    <row r="67" spans="2:11" ht="15.75" customHeight="1" x14ac:dyDescent="0.25">
      <c r="B67" s="7"/>
      <c r="C67" s="12"/>
      <c r="D67" s="25"/>
      <c r="E67" s="25"/>
      <c r="F67" s="25"/>
      <c r="G67" s="25"/>
      <c r="H67" s="25"/>
      <c r="I67" s="25"/>
      <c r="J67" s="12"/>
      <c r="K67" s="14"/>
    </row>
    <row r="68" spans="2:11" ht="15.75" customHeight="1" thickBot="1" x14ac:dyDescent="0.3">
      <c r="B68" s="7"/>
      <c r="C68" s="12"/>
      <c r="D68" s="25"/>
      <c r="E68" s="25"/>
      <c r="F68" s="25"/>
      <c r="G68" s="25"/>
      <c r="H68" s="25"/>
      <c r="I68" s="25"/>
      <c r="J68" s="12"/>
      <c r="K68" s="14"/>
    </row>
    <row r="69" spans="2:11" ht="15.75" x14ac:dyDescent="0.25">
      <c r="B69" s="7"/>
      <c r="C69" s="250" t="s">
        <v>17</v>
      </c>
      <c r="D69" s="251"/>
      <c r="E69" s="251"/>
      <c r="F69" s="251"/>
      <c r="G69" s="252"/>
      <c r="H69" s="14"/>
      <c r="I69" s="25"/>
      <c r="J69" s="14"/>
    </row>
    <row r="70" spans="2:11" ht="51" customHeight="1" x14ac:dyDescent="0.25">
      <c r="B70" s="7"/>
      <c r="C70" s="231"/>
      <c r="D70" s="133" t="s">
        <v>446</v>
      </c>
      <c r="E70" s="133" t="s">
        <v>447</v>
      </c>
      <c r="F70" s="133" t="s">
        <v>448</v>
      </c>
      <c r="G70" s="233" t="s">
        <v>63</v>
      </c>
      <c r="H70" s="12"/>
      <c r="I70" s="25"/>
      <c r="J70" s="14"/>
    </row>
    <row r="71" spans="2:11" ht="24.75" customHeight="1" x14ac:dyDescent="0.25">
      <c r="B71" s="7"/>
      <c r="C71" s="232"/>
      <c r="D71" s="125" t="str">
        <f>D13</f>
        <v>UNDP</v>
      </c>
      <c r="E71" s="125">
        <f>E13</f>
        <v>0</v>
      </c>
      <c r="F71" s="125">
        <f>F13</f>
        <v>0</v>
      </c>
      <c r="G71" s="234"/>
      <c r="H71" s="12"/>
      <c r="I71" s="25"/>
      <c r="J71" s="14"/>
    </row>
    <row r="72" spans="2:11" ht="41.25" customHeight="1" x14ac:dyDescent="0.25">
      <c r="B72" s="26"/>
      <c r="C72" s="135" t="s">
        <v>62</v>
      </c>
      <c r="D72" s="113">
        <f>SUM(D24,D34,D44,D54,I72,D57,D58,D59,D60)</f>
        <v>2336449</v>
      </c>
      <c r="E72" s="113">
        <f t="shared" ref="E72:F72" si="4">SUM(E24,E34,E44,E54,J72,E57,E58,E59,E60)</f>
        <v>0</v>
      </c>
      <c r="F72" s="113">
        <f t="shared" si="4"/>
        <v>0</v>
      </c>
      <c r="G72" s="136">
        <f>SUM(D72:F72)</f>
        <v>2336449</v>
      </c>
      <c r="H72" s="12"/>
      <c r="I72" s="194"/>
      <c r="J72" s="15"/>
    </row>
    <row r="73" spans="2:11" ht="51.75" customHeight="1" x14ac:dyDescent="0.25">
      <c r="B73" s="5"/>
      <c r="C73" s="135" t="s">
        <v>7</v>
      </c>
      <c r="D73" s="113">
        <f>D72*0.07</f>
        <v>163551.43000000002</v>
      </c>
      <c r="E73" s="113">
        <f t="shared" ref="E73:F73" si="5">SUM(E25,E35,E45,E55,J73,E58,E59,E60,E61)</f>
        <v>0</v>
      </c>
      <c r="F73" s="113">
        <f t="shared" si="5"/>
        <v>0</v>
      </c>
      <c r="G73" s="136">
        <f>G72*0.07</f>
        <v>163551.43000000002</v>
      </c>
      <c r="H73" s="5"/>
      <c r="I73" s="194"/>
      <c r="J73" s="2"/>
    </row>
    <row r="74" spans="2:11" ht="51.75" customHeight="1" thickBot="1" x14ac:dyDescent="0.3">
      <c r="B74" s="5"/>
      <c r="C74" s="35" t="s">
        <v>63</v>
      </c>
      <c r="D74" s="118">
        <f>SUM(D72:D73)</f>
        <v>2500000.4300000002</v>
      </c>
      <c r="E74" s="118">
        <f t="shared" ref="E74:F74" si="6">SUM(E26,E36,E46,E56,J74,E59,E60,E61,E62)</f>
        <v>0</v>
      </c>
      <c r="F74" s="118">
        <f t="shared" si="6"/>
        <v>0</v>
      </c>
      <c r="G74" s="137">
        <f>SUM(G72:G73)</f>
        <v>2500000.4300000002</v>
      </c>
      <c r="H74" s="5"/>
      <c r="J74" s="2"/>
    </row>
    <row r="75" spans="2:11" ht="42" customHeight="1" x14ac:dyDescent="0.25">
      <c r="B75" s="5"/>
      <c r="I75" s="195"/>
      <c r="J75" s="4"/>
      <c r="K75" s="2"/>
    </row>
    <row r="76" spans="2:11" s="43" customFormat="1" ht="29.25" customHeight="1" thickBot="1" x14ac:dyDescent="0.3">
      <c r="B76" s="12"/>
      <c r="C76" s="37"/>
      <c r="D76" s="38"/>
      <c r="E76" s="38"/>
      <c r="F76" s="38"/>
      <c r="G76" s="38"/>
      <c r="H76" s="38"/>
      <c r="I76" s="199"/>
      <c r="J76" s="14"/>
      <c r="K76" s="15"/>
    </row>
    <row r="77" spans="2:11" ht="23.25" customHeight="1" x14ac:dyDescent="0.25">
      <c r="B77" s="2"/>
      <c r="C77" s="225" t="s">
        <v>27</v>
      </c>
      <c r="D77" s="226"/>
      <c r="E77" s="227"/>
      <c r="F77" s="227"/>
      <c r="G77" s="227"/>
      <c r="H77" s="228"/>
      <c r="I77" s="199"/>
      <c r="J77" s="2"/>
      <c r="K77" s="44"/>
    </row>
    <row r="78" spans="2:11" ht="41.25" customHeight="1" x14ac:dyDescent="0.25">
      <c r="B78" s="2"/>
      <c r="C78" s="114"/>
      <c r="D78" s="115" t="s">
        <v>446</v>
      </c>
      <c r="E78" s="115" t="s">
        <v>447</v>
      </c>
      <c r="F78" s="115" t="s">
        <v>448</v>
      </c>
      <c r="G78" s="235" t="s">
        <v>63</v>
      </c>
      <c r="H78" s="237" t="s">
        <v>29</v>
      </c>
      <c r="I78" s="199"/>
      <c r="J78" s="2"/>
      <c r="K78" s="44"/>
    </row>
    <row r="79" spans="2:11" ht="27.75" customHeight="1" x14ac:dyDescent="0.25">
      <c r="B79" s="2"/>
      <c r="C79" s="114"/>
      <c r="D79" s="115" t="str">
        <f>D13</f>
        <v>UNDP</v>
      </c>
      <c r="E79" s="115">
        <f>E13</f>
        <v>0</v>
      </c>
      <c r="F79" s="115">
        <f>F13</f>
        <v>0</v>
      </c>
      <c r="G79" s="236"/>
      <c r="H79" s="238"/>
      <c r="I79" s="193"/>
      <c r="J79" s="2"/>
      <c r="K79" s="44"/>
    </row>
    <row r="80" spans="2:11" ht="55.5" customHeight="1" x14ac:dyDescent="0.25">
      <c r="B80" s="2"/>
      <c r="C80" s="34" t="s">
        <v>28</v>
      </c>
      <c r="D80" s="116">
        <f>$D$74*H80</f>
        <v>1750000.301</v>
      </c>
      <c r="E80" s="117">
        <f>$E$74*H80</f>
        <v>0</v>
      </c>
      <c r="F80" s="117">
        <f>$F$74*H80</f>
        <v>0</v>
      </c>
      <c r="G80" s="117">
        <f>SUM(D80:F80)</f>
        <v>1750000.301</v>
      </c>
      <c r="H80" s="158">
        <v>0.7</v>
      </c>
      <c r="I80" s="193"/>
      <c r="J80" s="2"/>
      <c r="K80" s="44"/>
    </row>
    <row r="81" spans="1:11" ht="57.75" customHeight="1" x14ac:dyDescent="0.25">
      <c r="B81" s="224"/>
      <c r="C81" s="141" t="s">
        <v>30</v>
      </c>
      <c r="D81" s="116">
        <f>$D$74*H81</f>
        <v>750000.12900000007</v>
      </c>
      <c r="E81" s="117">
        <f>$E$74*H81</f>
        <v>0</v>
      </c>
      <c r="F81" s="117">
        <f>$F$74*H81</f>
        <v>0</v>
      </c>
      <c r="G81" s="142">
        <f>SUM(D81:F81)</f>
        <v>750000.12900000007</v>
      </c>
      <c r="H81" s="159">
        <v>0.3</v>
      </c>
      <c r="I81" s="196"/>
      <c r="J81" s="44"/>
      <c r="K81" s="44"/>
    </row>
    <row r="82" spans="1:11" ht="57.75" customHeight="1" x14ac:dyDescent="0.25">
      <c r="B82" s="224"/>
      <c r="C82" s="141" t="s">
        <v>460</v>
      </c>
      <c r="D82" s="116">
        <f>$D$74*H82</f>
        <v>0</v>
      </c>
      <c r="E82" s="117">
        <f>$E$74*H82</f>
        <v>0</v>
      </c>
      <c r="F82" s="117">
        <f>$F$74*H82</f>
        <v>0</v>
      </c>
      <c r="G82" s="142">
        <f>SUM(D82:F82)</f>
        <v>0</v>
      </c>
      <c r="H82" s="160">
        <v>0</v>
      </c>
      <c r="I82" s="200"/>
      <c r="J82" s="44"/>
      <c r="K82" s="44"/>
    </row>
    <row r="83" spans="1:11" ht="38.25" customHeight="1" thickBot="1" x14ac:dyDescent="0.3">
      <c r="B83" s="224"/>
      <c r="C83" s="35" t="s">
        <v>455</v>
      </c>
      <c r="D83" s="118">
        <f>SUM(D80:D82)</f>
        <v>2500000.4300000002</v>
      </c>
      <c r="E83" s="118">
        <f>SUM(E80:E82)</f>
        <v>0</v>
      </c>
      <c r="F83" s="118">
        <f>SUM(F80:F82)</f>
        <v>0</v>
      </c>
      <c r="G83" s="118">
        <f>SUM(G80:G82)</f>
        <v>2500000.4300000002</v>
      </c>
      <c r="H83" s="119">
        <f>SUM(H80:H82)</f>
        <v>1</v>
      </c>
      <c r="I83" s="197"/>
      <c r="J83" s="44"/>
      <c r="K83" s="44"/>
    </row>
    <row r="84" spans="1:11" ht="21.75" customHeight="1" thickBot="1" x14ac:dyDescent="0.3">
      <c r="B84" s="224"/>
      <c r="C84" s="3"/>
      <c r="D84" s="8"/>
      <c r="E84" s="8"/>
      <c r="F84" s="8"/>
      <c r="G84" s="8"/>
      <c r="H84" s="8"/>
      <c r="I84" s="197"/>
      <c r="J84" s="44"/>
      <c r="K84" s="44"/>
    </row>
    <row r="85" spans="1:11" ht="49.5" customHeight="1" x14ac:dyDescent="0.25">
      <c r="B85" s="224"/>
      <c r="C85" s="120" t="s">
        <v>472</v>
      </c>
      <c r="D85" s="121">
        <f>SUM(H24,H34,H44,H54,,H61)*1.07</f>
        <v>485997.21</v>
      </c>
      <c r="E85" s="38"/>
      <c r="F85" s="38"/>
      <c r="G85" s="38"/>
      <c r="H85" s="202" t="s">
        <v>474</v>
      </c>
      <c r="I85" s="207">
        <f>SUM(I61,,I54,I44,I34,I24)</f>
        <v>2222169.41</v>
      </c>
      <c r="J85" s="44"/>
      <c r="K85" s="44"/>
    </row>
    <row r="86" spans="1:11" ht="28.5" customHeight="1" thickBot="1" x14ac:dyDescent="0.3">
      <c r="B86" s="224"/>
      <c r="C86" s="122" t="s">
        <v>14</v>
      </c>
      <c r="D86" s="186">
        <f>D85/G74</f>
        <v>0.1943988505633977</v>
      </c>
      <c r="E86" s="49"/>
      <c r="F86" s="49"/>
      <c r="G86" s="49"/>
      <c r="H86" s="203" t="s">
        <v>475</v>
      </c>
      <c r="I86" s="204">
        <f>I85/G83</f>
        <v>0.88886761111477086</v>
      </c>
      <c r="J86" s="44"/>
      <c r="K86" s="44"/>
    </row>
    <row r="87" spans="1:11" ht="28.5" customHeight="1" x14ac:dyDescent="0.25">
      <c r="B87" s="224"/>
      <c r="C87" s="239"/>
      <c r="D87" s="240"/>
      <c r="E87" s="50"/>
      <c r="F87" s="50"/>
      <c r="G87" s="50"/>
      <c r="J87" s="44"/>
      <c r="K87" s="44"/>
    </row>
    <row r="88" spans="1:11" ht="32.25" customHeight="1" x14ac:dyDescent="0.25">
      <c r="B88" s="224"/>
      <c r="C88" s="122" t="s">
        <v>473</v>
      </c>
      <c r="D88" s="123">
        <v>63440</v>
      </c>
      <c r="E88" s="51"/>
      <c r="F88" s="51"/>
      <c r="G88" s="51"/>
      <c r="J88" s="44"/>
      <c r="K88" s="44"/>
    </row>
    <row r="89" spans="1:11" ht="23.25" customHeight="1" x14ac:dyDescent="0.25">
      <c r="B89" s="224"/>
      <c r="C89" s="122" t="s">
        <v>15</v>
      </c>
      <c r="D89" s="186">
        <f>D88/G74</f>
        <v>2.537599563532875E-2</v>
      </c>
      <c r="E89" s="51"/>
      <c r="F89" s="51"/>
      <c r="G89" s="51"/>
      <c r="I89" s="189"/>
      <c r="J89" s="44"/>
      <c r="K89" s="44"/>
    </row>
    <row r="90" spans="1:11" ht="66.75" customHeight="1" thickBot="1" x14ac:dyDescent="0.3">
      <c r="B90" s="224"/>
      <c r="C90" s="229" t="s">
        <v>469</v>
      </c>
      <c r="D90" s="230"/>
      <c r="E90" s="39"/>
      <c r="F90" s="39"/>
      <c r="G90" s="39"/>
      <c r="H90" s="44"/>
      <c r="J90" s="44"/>
      <c r="K90" s="44"/>
    </row>
    <row r="91" spans="1:11" ht="55.5" customHeight="1" x14ac:dyDescent="0.25">
      <c r="B91" s="224"/>
      <c r="K91" s="43"/>
    </row>
    <row r="92" spans="1:11" ht="42.75" customHeight="1" x14ac:dyDescent="0.25">
      <c r="B92" s="224"/>
      <c r="J92" s="44"/>
    </row>
    <row r="93" spans="1:11" ht="21.75" customHeight="1" x14ac:dyDescent="0.25">
      <c r="B93" s="224"/>
      <c r="J93" s="44"/>
    </row>
    <row r="94" spans="1:11" ht="21.75" customHeight="1" x14ac:dyDescent="0.25">
      <c r="A94" s="44"/>
      <c r="B94" s="224"/>
    </row>
    <row r="95" spans="1:11" s="44" customFormat="1" ht="23.25" customHeight="1" x14ac:dyDescent="0.25">
      <c r="A95" s="42"/>
      <c r="B95" s="224"/>
      <c r="C95" s="42"/>
      <c r="D95" s="42"/>
      <c r="E95" s="42"/>
      <c r="F95" s="42"/>
      <c r="G95" s="42"/>
      <c r="H95" s="42"/>
      <c r="I95" s="187"/>
      <c r="J95" s="42"/>
      <c r="K95" s="42"/>
    </row>
    <row r="96" spans="1:11" ht="23.25" customHeight="1" x14ac:dyDescent="0.25"/>
    <row r="97" ht="21.75" customHeight="1" x14ac:dyDescent="0.25"/>
    <row r="98" ht="16.5" customHeight="1" x14ac:dyDescent="0.25"/>
    <row r="99" ht="29.25" customHeight="1" x14ac:dyDescent="0.25"/>
    <row r="100" ht="24.75" customHeight="1" x14ac:dyDescent="0.25"/>
    <row r="101" ht="33" customHeight="1" x14ac:dyDescent="0.25"/>
    <row r="103" ht="15" customHeight="1" x14ac:dyDescent="0.25"/>
    <row r="104" ht="25.5" customHeight="1" x14ac:dyDescent="0.25"/>
  </sheetData>
  <sheetProtection formatCells="0" formatColumns="0" formatRows="0"/>
  <mergeCells count="17">
    <mergeCell ref="B2:J2"/>
    <mergeCell ref="C45:J45"/>
    <mergeCell ref="C14:J14"/>
    <mergeCell ref="B6:J6"/>
    <mergeCell ref="C69:G69"/>
    <mergeCell ref="C25:J25"/>
    <mergeCell ref="C15:J15"/>
    <mergeCell ref="C35:J35"/>
    <mergeCell ref="B9:J9"/>
    <mergeCell ref="B81:B95"/>
    <mergeCell ref="C77:H77"/>
    <mergeCell ref="C90:D90"/>
    <mergeCell ref="C70:C71"/>
    <mergeCell ref="G70:G71"/>
    <mergeCell ref="G78:G79"/>
    <mergeCell ref="H78:H79"/>
    <mergeCell ref="C87:D87"/>
  </mergeCells>
  <conditionalFormatting sqref="D86">
    <cfRule type="cellIs" dxfId="26" priority="46" operator="lessThan">
      <formula>0.15</formula>
    </cfRule>
  </conditionalFormatting>
  <conditionalFormatting sqref="D89">
    <cfRule type="cellIs" dxfId="25" priority="44" operator="lessThan">
      <formula>0.05</formula>
    </cfRule>
  </conditionalFormatting>
  <conditionalFormatting sqref="H83 I82">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86:G86" xr:uid="{E72508C7-C8DD-46A5-878C-E4FA07CAB6AF}"/>
    <dataValidation allowBlank="1" showInputMessage="1" showErrorMessage="1" prompt="M&amp;E Budget Cannot be Less than 5%_x000a_" sqref="D89:G89" xr:uid="{53928C0A-D548-4B6B-97FC-07D38B0E5FA7}"/>
    <dataValidation allowBlank="1" showInputMessage="1" showErrorMessage="1" prompt="Insert *text* description of Outcome here" sqref="C14:J14" xr:uid="{89ACADD6-F982-42D9-AC8D-CCF9750605B2}"/>
    <dataValidation allowBlank="1" showInputMessage="1" showErrorMessage="1" prompt="Insert *text* description of Output here" sqref="C15 C25 C35 C45" xr:uid="{31AC9CA6-D499-4711-A99F-BECD0A64F3A8}"/>
    <dataValidation allowBlank="1" showInputMessage="1" showErrorMessage="1" prompt="Insert *text* description of Activity here" sqref="C16 C26 C36 C46"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88:G88" xr:uid="{8C6643DA-1D03-44FB-AC1F-C4CB706ED3AA}"/>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election activeCell="K33" sqref="K33"/>
    </sheetView>
  </sheetViews>
  <sheetFormatPr defaultColWidth="9.140625" defaultRowHeight="15.75" x14ac:dyDescent="0.25"/>
  <cols>
    <col min="1" max="1" width="4.42578125" style="61" customWidth="1"/>
    <col min="2" max="2" width="3.28515625" style="61" customWidth="1"/>
    <col min="3" max="3" width="51.42578125" style="61" customWidth="1"/>
    <col min="4" max="4" width="34.28515625" style="63" customWidth="1"/>
    <col min="5" max="5" width="35" style="63" customWidth="1"/>
    <col min="6" max="6" width="34" style="63" customWidth="1"/>
    <col min="7" max="7" width="25.7109375" style="61" customWidth="1"/>
    <col min="8" max="8" width="21.42578125" style="61" customWidth="1"/>
    <col min="9" max="9" width="16.85546875" style="61" customWidth="1"/>
    <col min="10" max="10" width="19.42578125" style="61" customWidth="1"/>
    <col min="11" max="11" width="19" style="61" customWidth="1"/>
    <col min="12" max="12" width="26" style="61" customWidth="1"/>
    <col min="13" max="13" width="21.140625" style="61" customWidth="1"/>
    <col min="14" max="14" width="7" style="65" customWidth="1"/>
    <col min="15" max="15" width="24.28515625" style="61" customWidth="1"/>
    <col min="16" max="16" width="26.42578125" style="61" customWidth="1"/>
    <col min="17" max="17" width="30.140625" style="61" customWidth="1"/>
    <col min="18" max="18" width="33" style="61" customWidth="1"/>
    <col min="19" max="20" width="22.7109375" style="61" customWidth="1"/>
    <col min="21" max="21" width="23.42578125" style="61" customWidth="1"/>
    <col min="22" max="22" width="32.140625" style="61" customWidth="1"/>
    <col min="23" max="23" width="9.140625" style="61"/>
    <col min="24" max="24" width="17.7109375" style="61" customWidth="1"/>
    <col min="25" max="25" width="26.42578125" style="61" customWidth="1"/>
    <col min="26" max="26" width="22.42578125" style="61" customWidth="1"/>
    <col min="27" max="27" width="29.7109375" style="61" customWidth="1"/>
    <col min="28" max="28" width="23.42578125" style="61" customWidth="1"/>
    <col min="29" max="29" width="18.42578125" style="61" customWidth="1"/>
    <col min="30" max="30" width="17.42578125" style="61" customWidth="1"/>
    <col min="31" max="31" width="25.140625" style="61" customWidth="1"/>
    <col min="32" max="16384" width="9.140625" style="61"/>
  </cols>
  <sheetData>
    <row r="1" spans="2:14" ht="24" customHeight="1" x14ac:dyDescent="0.25">
      <c r="L1" s="22"/>
      <c r="M1" s="6"/>
      <c r="N1" s="61"/>
    </row>
    <row r="2" spans="2:14" ht="46.5" x14ac:dyDescent="0.7">
      <c r="C2" s="270" t="s">
        <v>444</v>
      </c>
      <c r="D2" s="270"/>
      <c r="E2" s="270"/>
      <c r="F2" s="270"/>
      <c r="G2" s="40"/>
      <c r="H2" s="41"/>
      <c r="I2" s="41"/>
      <c r="L2" s="22"/>
      <c r="M2" s="6"/>
      <c r="N2" s="61"/>
    </row>
    <row r="3" spans="2:14" ht="24" customHeight="1" x14ac:dyDescent="0.25">
      <c r="C3" s="45"/>
      <c r="D3" s="42"/>
      <c r="E3" s="42"/>
      <c r="F3" s="42"/>
      <c r="G3" s="42"/>
      <c r="H3" s="42"/>
      <c r="I3" s="42"/>
      <c r="L3" s="22"/>
      <c r="M3" s="6"/>
      <c r="N3" s="61"/>
    </row>
    <row r="4" spans="2:14" ht="24" customHeight="1" thickBot="1" x14ac:dyDescent="0.3">
      <c r="C4" s="45"/>
      <c r="D4" s="42"/>
      <c r="E4" s="42"/>
      <c r="F4" s="42"/>
      <c r="G4" s="42"/>
      <c r="H4" s="42"/>
      <c r="I4" s="42"/>
      <c r="L4" s="22"/>
      <c r="M4" s="6"/>
      <c r="N4" s="61"/>
    </row>
    <row r="5" spans="2:14" ht="30" customHeight="1" x14ac:dyDescent="0.55000000000000004">
      <c r="C5" s="276" t="s">
        <v>13</v>
      </c>
      <c r="D5" s="277"/>
      <c r="E5" s="277"/>
      <c r="F5" s="277"/>
      <c r="G5" s="278"/>
      <c r="J5" s="22"/>
      <c r="K5" s="6"/>
      <c r="N5" s="61"/>
    </row>
    <row r="6" spans="2:14" ht="24" customHeight="1" x14ac:dyDescent="0.25">
      <c r="C6" s="261" t="s">
        <v>445</v>
      </c>
      <c r="D6" s="262"/>
      <c r="E6" s="262"/>
      <c r="F6" s="262"/>
      <c r="G6" s="263"/>
      <c r="J6" s="22"/>
      <c r="K6" s="6"/>
      <c r="N6" s="61"/>
    </row>
    <row r="7" spans="2:14" ht="24" customHeight="1" x14ac:dyDescent="0.25">
      <c r="C7" s="261"/>
      <c r="D7" s="262"/>
      <c r="E7" s="262"/>
      <c r="F7" s="262"/>
      <c r="G7" s="263"/>
      <c r="J7" s="22"/>
      <c r="K7" s="6"/>
      <c r="N7" s="61"/>
    </row>
    <row r="8" spans="2:14" ht="24" customHeight="1" thickBot="1" x14ac:dyDescent="0.3">
      <c r="C8" s="264"/>
      <c r="D8" s="265"/>
      <c r="E8" s="265"/>
      <c r="F8" s="265"/>
      <c r="G8" s="266"/>
      <c r="J8" s="22"/>
      <c r="K8" s="6"/>
      <c r="N8" s="61"/>
    </row>
    <row r="9" spans="2:14" ht="24" customHeight="1" thickBot="1" x14ac:dyDescent="0.3">
      <c r="C9" s="54"/>
      <c r="D9" s="54"/>
      <c r="E9" s="54"/>
      <c r="F9" s="54"/>
      <c r="L9" s="22"/>
      <c r="M9" s="6"/>
      <c r="N9" s="61"/>
    </row>
    <row r="10" spans="2:14" ht="24" customHeight="1" thickBot="1" x14ac:dyDescent="0.3">
      <c r="C10" s="271" t="s">
        <v>76</v>
      </c>
      <c r="D10" s="272"/>
      <c r="E10" s="272"/>
      <c r="F10" s="273"/>
      <c r="L10" s="22"/>
      <c r="M10" s="6"/>
      <c r="N10" s="61"/>
    </row>
    <row r="11" spans="2:14" ht="24" customHeight="1" x14ac:dyDescent="0.25">
      <c r="C11" s="54"/>
      <c r="D11" s="54"/>
      <c r="E11" s="54"/>
      <c r="F11" s="54"/>
      <c r="L11" s="22"/>
      <c r="M11" s="6"/>
      <c r="N11" s="61"/>
    </row>
    <row r="12" spans="2:14" ht="24" customHeight="1" x14ac:dyDescent="0.25">
      <c r="C12" s="54"/>
      <c r="D12" s="124" t="s">
        <v>31</v>
      </c>
      <c r="E12" s="124" t="s">
        <v>77</v>
      </c>
      <c r="F12" s="124" t="s">
        <v>78</v>
      </c>
      <c r="G12" s="274" t="s">
        <v>63</v>
      </c>
      <c r="L12" s="22"/>
      <c r="M12" s="6"/>
      <c r="N12" s="61"/>
    </row>
    <row r="13" spans="2:14" ht="24" customHeight="1" x14ac:dyDescent="0.25">
      <c r="C13" s="54"/>
      <c r="D13" s="125" t="str">
        <f>'1) Budget Table'!D13</f>
        <v>UNDP</v>
      </c>
      <c r="E13" s="125">
        <f>'1) Budget Table'!E13</f>
        <v>0</v>
      </c>
      <c r="F13" s="125">
        <f>'1) Budget Table'!F13</f>
        <v>0</v>
      </c>
      <c r="G13" s="275"/>
      <c r="L13" s="22"/>
      <c r="M13" s="6"/>
      <c r="N13" s="61"/>
    </row>
    <row r="14" spans="2:14" ht="24" customHeight="1" x14ac:dyDescent="0.25">
      <c r="B14" s="256" t="s">
        <v>87</v>
      </c>
      <c r="C14" s="257"/>
      <c r="D14" s="257"/>
      <c r="E14" s="257"/>
      <c r="F14" s="257"/>
      <c r="G14" s="258"/>
      <c r="L14" s="22"/>
      <c r="M14" s="6"/>
      <c r="N14" s="61"/>
    </row>
    <row r="15" spans="2:14" ht="22.5" customHeight="1" x14ac:dyDescent="0.25">
      <c r="C15" s="256" t="s">
        <v>84</v>
      </c>
      <c r="D15" s="257"/>
      <c r="E15" s="257"/>
      <c r="F15" s="257"/>
      <c r="G15" s="258"/>
      <c r="L15" s="22"/>
      <c r="M15" s="6"/>
      <c r="N15" s="61"/>
    </row>
    <row r="16" spans="2:14" ht="24.75" customHeight="1" thickBot="1" x14ac:dyDescent="0.3">
      <c r="C16" s="73" t="s">
        <v>83</v>
      </c>
      <c r="D16" s="74">
        <f>'1) Budget Table'!D24</f>
        <v>1252702</v>
      </c>
      <c r="E16" s="74">
        <f>'1) Budget Table'!E24</f>
        <v>0</v>
      </c>
      <c r="F16" s="74">
        <f>'1) Budget Table'!F24</f>
        <v>0</v>
      </c>
      <c r="G16" s="75">
        <f>SUM(D16:F16)</f>
        <v>1252702</v>
      </c>
      <c r="L16" s="22"/>
      <c r="M16" s="6"/>
      <c r="N16" s="61"/>
    </row>
    <row r="17" spans="3:14" ht="21.75" customHeight="1" x14ac:dyDescent="0.25">
      <c r="C17" s="71" t="s">
        <v>8</v>
      </c>
      <c r="D17" s="109">
        <f>115500+800000</f>
        <v>915500</v>
      </c>
      <c r="E17" s="110"/>
      <c r="F17" s="110"/>
      <c r="G17" s="72">
        <f t="shared" ref="G17:G24" si="0">SUM(D17:F17)</f>
        <v>915500</v>
      </c>
      <c r="N17" s="61"/>
    </row>
    <row r="18" spans="3:14" x14ac:dyDescent="0.25">
      <c r="C18" s="59" t="s">
        <v>9</v>
      </c>
      <c r="D18" s="111"/>
      <c r="E18" s="19"/>
      <c r="F18" s="19"/>
      <c r="G18" s="70">
        <f t="shared" si="0"/>
        <v>0</v>
      </c>
      <c r="N18" s="61"/>
    </row>
    <row r="19" spans="3:14" ht="15.75" customHeight="1" x14ac:dyDescent="0.25">
      <c r="C19" s="59" t="s">
        <v>10</v>
      </c>
      <c r="D19" s="111"/>
      <c r="E19" s="111"/>
      <c r="F19" s="111"/>
      <c r="G19" s="70">
        <f t="shared" si="0"/>
        <v>0</v>
      </c>
      <c r="N19" s="61"/>
    </row>
    <row r="20" spans="3:14" x14ac:dyDescent="0.25">
      <c r="C20" s="60" t="s">
        <v>11</v>
      </c>
      <c r="D20" s="111">
        <v>10000</v>
      </c>
      <c r="E20" s="111"/>
      <c r="F20" s="111"/>
      <c r="G20" s="70">
        <f t="shared" si="0"/>
        <v>10000</v>
      </c>
      <c r="N20" s="61"/>
    </row>
    <row r="21" spans="3:14" x14ac:dyDescent="0.25">
      <c r="C21" s="59" t="s">
        <v>16</v>
      </c>
      <c r="D21" s="111">
        <v>58406</v>
      </c>
      <c r="E21" s="111"/>
      <c r="F21" s="111"/>
      <c r="G21" s="70">
        <f t="shared" si="0"/>
        <v>58406</v>
      </c>
      <c r="N21" s="61"/>
    </row>
    <row r="22" spans="3:14" ht="21.75" customHeight="1" x14ac:dyDescent="0.25">
      <c r="C22" s="59" t="s">
        <v>12</v>
      </c>
      <c r="D22" s="111"/>
      <c r="E22" s="111"/>
      <c r="F22" s="111"/>
      <c r="G22" s="70">
        <f t="shared" si="0"/>
        <v>0</v>
      </c>
      <c r="N22" s="61"/>
    </row>
    <row r="23" spans="3:14" ht="21.75" customHeight="1" x14ac:dyDescent="0.25">
      <c r="C23" s="59" t="s">
        <v>82</v>
      </c>
      <c r="D23" s="111">
        <v>268796</v>
      </c>
      <c r="E23" s="111"/>
      <c r="F23" s="111"/>
      <c r="G23" s="70">
        <f t="shared" si="0"/>
        <v>268796</v>
      </c>
      <c r="N23" s="61"/>
    </row>
    <row r="24" spans="3:14" ht="15.75" customHeight="1" x14ac:dyDescent="0.25">
      <c r="C24" s="64" t="s">
        <v>85</v>
      </c>
      <c r="D24" s="76">
        <f>SUM(D17:D23)</f>
        <v>1252702</v>
      </c>
      <c r="E24" s="76">
        <f>SUM(E17:E23)</f>
        <v>0</v>
      </c>
      <c r="F24" s="76">
        <f>SUM(F17:F23)</f>
        <v>0</v>
      </c>
      <c r="G24" s="148">
        <f t="shared" si="0"/>
        <v>1252702</v>
      </c>
      <c r="N24" s="61"/>
    </row>
    <row r="25" spans="3:14" s="63" customFormat="1" x14ac:dyDescent="0.25">
      <c r="C25" s="80"/>
      <c r="D25" s="81"/>
      <c r="E25" s="81"/>
      <c r="F25" s="81"/>
      <c r="G25" s="149"/>
    </row>
    <row r="26" spans="3:14" x14ac:dyDescent="0.25">
      <c r="C26" s="256" t="s">
        <v>88</v>
      </c>
      <c r="D26" s="257"/>
      <c r="E26" s="257"/>
      <c r="F26" s="257"/>
      <c r="G26" s="258"/>
      <c r="N26" s="61"/>
    </row>
    <row r="27" spans="3:14" ht="27" customHeight="1" thickBot="1" x14ac:dyDescent="0.3">
      <c r="C27" s="73" t="s">
        <v>83</v>
      </c>
      <c r="D27" s="74">
        <f>'1) Budget Table'!D34</f>
        <v>95000</v>
      </c>
      <c r="E27" s="74">
        <f>'1) Budget Table'!E34</f>
        <v>0</v>
      </c>
      <c r="F27" s="74">
        <f>'1) Budget Table'!F34</f>
        <v>0</v>
      </c>
      <c r="G27" s="75">
        <f t="shared" ref="G27:G35" si="1">SUM(D27:F27)</f>
        <v>95000</v>
      </c>
      <c r="N27" s="61"/>
    </row>
    <row r="28" spans="3:14" x14ac:dyDescent="0.25">
      <c r="C28" s="71" t="s">
        <v>8</v>
      </c>
      <c r="D28" s="109"/>
      <c r="E28" s="110"/>
      <c r="F28" s="110"/>
      <c r="G28" s="72">
        <f t="shared" si="1"/>
        <v>0</v>
      </c>
      <c r="N28" s="61"/>
    </row>
    <row r="29" spans="3:14" x14ac:dyDescent="0.25">
      <c r="C29" s="59" t="s">
        <v>9</v>
      </c>
      <c r="D29" s="111"/>
      <c r="E29" s="19"/>
      <c r="F29" s="19"/>
      <c r="G29" s="70">
        <f t="shared" si="1"/>
        <v>0</v>
      </c>
      <c r="N29" s="61"/>
    </row>
    <row r="30" spans="3:14" ht="31.5" x14ac:dyDescent="0.25">
      <c r="C30" s="59" t="s">
        <v>10</v>
      </c>
      <c r="D30" s="111">
        <v>70000</v>
      </c>
      <c r="E30" s="111"/>
      <c r="F30" s="111"/>
      <c r="G30" s="70">
        <f t="shared" si="1"/>
        <v>70000</v>
      </c>
      <c r="N30" s="61"/>
    </row>
    <row r="31" spans="3:14" x14ac:dyDescent="0.25">
      <c r="C31" s="60" t="s">
        <v>11</v>
      </c>
      <c r="D31" s="111">
        <v>25000</v>
      </c>
      <c r="E31" s="111"/>
      <c r="F31" s="111"/>
      <c r="G31" s="70">
        <f t="shared" si="1"/>
        <v>25000</v>
      </c>
      <c r="N31" s="61"/>
    </row>
    <row r="32" spans="3:14" x14ac:dyDescent="0.25">
      <c r="C32" s="59" t="s">
        <v>16</v>
      </c>
      <c r="D32" s="111"/>
      <c r="E32" s="111"/>
      <c r="F32" s="111"/>
      <c r="G32" s="70">
        <f t="shared" si="1"/>
        <v>0</v>
      </c>
      <c r="N32" s="61"/>
    </row>
    <row r="33" spans="3:14" x14ac:dyDescent="0.25">
      <c r="C33" s="59" t="s">
        <v>12</v>
      </c>
      <c r="D33" s="111"/>
      <c r="E33" s="111"/>
      <c r="F33" s="111"/>
      <c r="G33" s="70">
        <f t="shared" si="1"/>
        <v>0</v>
      </c>
      <c r="N33" s="61"/>
    </row>
    <row r="34" spans="3:14" x14ac:dyDescent="0.25">
      <c r="C34" s="59" t="s">
        <v>82</v>
      </c>
      <c r="D34" s="111"/>
      <c r="E34" s="111"/>
      <c r="F34" s="111"/>
      <c r="G34" s="70">
        <f t="shared" si="1"/>
        <v>0</v>
      </c>
      <c r="N34" s="61"/>
    </row>
    <row r="35" spans="3:14" x14ac:dyDescent="0.25">
      <c r="C35" s="64" t="s">
        <v>85</v>
      </c>
      <c r="D35" s="76">
        <f>SUM(D28:D34)</f>
        <v>95000</v>
      </c>
      <c r="E35" s="76">
        <f>SUM(E28:E34)</f>
        <v>0</v>
      </c>
      <c r="F35" s="76">
        <f>SUM(F28:F34)</f>
        <v>0</v>
      </c>
      <c r="G35" s="70">
        <f t="shared" si="1"/>
        <v>95000</v>
      </c>
      <c r="N35" s="61"/>
    </row>
    <row r="36" spans="3:14" s="63" customFormat="1" x14ac:dyDescent="0.25">
      <c r="C36" s="80"/>
      <c r="D36" s="81"/>
      <c r="E36" s="81"/>
      <c r="F36" s="81"/>
      <c r="G36" s="82"/>
    </row>
    <row r="37" spans="3:14" x14ac:dyDescent="0.25">
      <c r="C37" s="256" t="s">
        <v>89</v>
      </c>
      <c r="D37" s="257"/>
      <c r="E37" s="257"/>
      <c r="F37" s="257"/>
      <c r="G37" s="258"/>
      <c r="N37" s="61"/>
    </row>
    <row r="38" spans="3:14" ht="21.75" customHeight="1" thickBot="1" x14ac:dyDescent="0.3">
      <c r="C38" s="73" t="s">
        <v>83</v>
      </c>
      <c r="D38" s="74">
        <f>'1) Budget Table'!D44</f>
        <v>319000</v>
      </c>
      <c r="E38" s="74">
        <f>'1) Budget Table'!E44</f>
        <v>0</v>
      </c>
      <c r="F38" s="74">
        <f>'1) Budget Table'!F44</f>
        <v>0</v>
      </c>
      <c r="G38" s="75">
        <f t="shared" ref="G38:G46" si="2">SUM(D38:F38)</f>
        <v>319000</v>
      </c>
      <c r="N38" s="61"/>
    </row>
    <row r="39" spans="3:14" x14ac:dyDescent="0.25">
      <c r="C39" s="71" t="s">
        <v>8</v>
      </c>
      <c r="D39" s="109"/>
      <c r="E39" s="110"/>
      <c r="F39" s="110"/>
      <c r="G39" s="72">
        <f t="shared" si="2"/>
        <v>0</v>
      </c>
      <c r="N39" s="61"/>
    </row>
    <row r="40" spans="3:14" s="63" customFormat="1" ht="15.75" customHeight="1" x14ac:dyDescent="0.25">
      <c r="C40" s="59" t="s">
        <v>9</v>
      </c>
      <c r="D40" s="111"/>
      <c r="E40" s="19"/>
      <c r="F40" s="19"/>
      <c r="G40" s="70">
        <f t="shared" si="2"/>
        <v>0</v>
      </c>
    </row>
    <row r="41" spans="3:14" s="63" customFormat="1" ht="31.5" x14ac:dyDescent="0.25">
      <c r="C41" s="59" t="s">
        <v>10</v>
      </c>
      <c r="D41" s="111">
        <v>234000</v>
      </c>
      <c r="E41" s="111"/>
      <c r="F41" s="111"/>
      <c r="G41" s="70">
        <f t="shared" si="2"/>
        <v>234000</v>
      </c>
    </row>
    <row r="42" spans="3:14" s="63" customFormat="1" x14ac:dyDescent="0.25">
      <c r="C42" s="60" t="s">
        <v>11</v>
      </c>
      <c r="D42" s="111">
        <v>85000</v>
      </c>
      <c r="E42" s="111"/>
      <c r="F42" s="111"/>
      <c r="G42" s="70">
        <f t="shared" si="2"/>
        <v>85000</v>
      </c>
    </row>
    <row r="43" spans="3:14" x14ac:dyDescent="0.25">
      <c r="C43" s="59" t="s">
        <v>16</v>
      </c>
      <c r="D43" s="111">
        <v>0</v>
      </c>
      <c r="E43" s="111"/>
      <c r="F43" s="111"/>
      <c r="G43" s="70">
        <f t="shared" si="2"/>
        <v>0</v>
      </c>
      <c r="N43" s="61"/>
    </row>
    <row r="44" spans="3:14" x14ac:dyDescent="0.25">
      <c r="C44" s="59" t="s">
        <v>12</v>
      </c>
      <c r="D44" s="111"/>
      <c r="E44" s="111"/>
      <c r="F44" s="111"/>
      <c r="G44" s="70">
        <f t="shared" si="2"/>
        <v>0</v>
      </c>
      <c r="N44" s="61"/>
    </row>
    <row r="45" spans="3:14" x14ac:dyDescent="0.25">
      <c r="C45" s="59" t="s">
        <v>82</v>
      </c>
      <c r="D45" s="111"/>
      <c r="E45" s="111"/>
      <c r="F45" s="111"/>
      <c r="G45" s="70">
        <f t="shared" si="2"/>
        <v>0</v>
      </c>
      <c r="N45" s="61"/>
    </row>
    <row r="46" spans="3:14" x14ac:dyDescent="0.25">
      <c r="C46" s="64" t="s">
        <v>85</v>
      </c>
      <c r="D46" s="76">
        <f>SUM(D39:D45)</f>
        <v>319000</v>
      </c>
      <c r="E46" s="76">
        <f>SUM(E39:E45)</f>
        <v>0</v>
      </c>
      <c r="F46" s="76">
        <f>SUM(F39:F45)</f>
        <v>0</v>
      </c>
      <c r="G46" s="70">
        <f t="shared" si="2"/>
        <v>319000</v>
      </c>
      <c r="N46" s="61"/>
    </row>
    <row r="47" spans="3:14" x14ac:dyDescent="0.25">
      <c r="C47" s="256" t="s">
        <v>90</v>
      </c>
      <c r="D47" s="257"/>
      <c r="E47" s="257"/>
      <c r="F47" s="257"/>
      <c r="G47" s="258"/>
      <c r="N47" s="61"/>
    </row>
    <row r="48" spans="3:14" s="63" customFormat="1" x14ac:dyDescent="0.25">
      <c r="C48" s="77"/>
      <c r="D48" s="78"/>
      <c r="E48" s="78"/>
      <c r="F48" s="78"/>
      <c r="G48" s="79"/>
    </row>
    <row r="49" spans="2:14" ht="20.25" customHeight="1" thickBot="1" x14ac:dyDescent="0.3">
      <c r="C49" s="73" t="s">
        <v>83</v>
      </c>
      <c r="D49" s="74">
        <f>'1) Budget Table'!D54</f>
        <v>669747</v>
      </c>
      <c r="E49" s="74">
        <f>'1) Budget Table'!E54</f>
        <v>0</v>
      </c>
      <c r="F49" s="74">
        <f>'1) Budget Table'!F54</f>
        <v>0</v>
      </c>
      <c r="G49" s="75">
        <f t="shared" ref="G49:G57" si="3">SUM(D49:F49)</f>
        <v>669747</v>
      </c>
      <c r="N49" s="61"/>
    </row>
    <row r="50" spans="2:14" x14ac:dyDescent="0.25">
      <c r="C50" s="71" t="s">
        <v>8</v>
      </c>
      <c r="D50" s="109"/>
      <c r="E50" s="110"/>
      <c r="F50" s="110"/>
      <c r="G50" s="72">
        <f t="shared" si="3"/>
        <v>0</v>
      </c>
      <c r="N50" s="61"/>
    </row>
    <row r="51" spans="2:14" ht="15.75" customHeight="1" x14ac:dyDescent="0.25">
      <c r="C51" s="59" t="s">
        <v>9</v>
      </c>
      <c r="D51" s="111"/>
      <c r="E51" s="19"/>
      <c r="F51" s="19"/>
      <c r="G51" s="70">
        <f t="shared" si="3"/>
        <v>0</v>
      </c>
      <c r="N51" s="61"/>
    </row>
    <row r="52" spans="2:14" ht="32.25" customHeight="1" x14ac:dyDescent="0.25">
      <c r="C52" s="59" t="s">
        <v>10</v>
      </c>
      <c r="D52" s="111">
        <v>484747</v>
      </c>
      <c r="E52" s="111"/>
      <c r="F52" s="111"/>
      <c r="G52" s="70">
        <f t="shared" si="3"/>
        <v>484747</v>
      </c>
      <c r="N52" s="61"/>
    </row>
    <row r="53" spans="2:14" s="63" customFormat="1" x14ac:dyDescent="0.25">
      <c r="C53" s="60" t="s">
        <v>11</v>
      </c>
      <c r="D53" s="111">
        <v>185000</v>
      </c>
      <c r="E53" s="111"/>
      <c r="F53" s="111"/>
      <c r="G53" s="70">
        <f t="shared" si="3"/>
        <v>185000</v>
      </c>
    </row>
    <row r="54" spans="2:14" x14ac:dyDescent="0.25">
      <c r="C54" s="59" t="s">
        <v>16</v>
      </c>
      <c r="D54" s="111"/>
      <c r="E54" s="111"/>
      <c r="F54" s="111"/>
      <c r="G54" s="70">
        <f t="shared" si="3"/>
        <v>0</v>
      </c>
      <c r="N54" s="61"/>
    </row>
    <row r="55" spans="2:14" x14ac:dyDescent="0.25">
      <c r="C55" s="59" t="s">
        <v>12</v>
      </c>
      <c r="D55" s="111"/>
      <c r="E55" s="111"/>
      <c r="F55" s="111"/>
      <c r="G55" s="70">
        <f t="shared" si="3"/>
        <v>0</v>
      </c>
      <c r="N55" s="61"/>
    </row>
    <row r="56" spans="2:14" x14ac:dyDescent="0.25">
      <c r="C56" s="59" t="s">
        <v>82</v>
      </c>
      <c r="D56" s="111"/>
      <c r="E56" s="111"/>
      <c r="F56" s="111"/>
      <c r="G56" s="70">
        <f t="shared" si="3"/>
        <v>0</v>
      </c>
      <c r="N56" s="61"/>
    </row>
    <row r="57" spans="2:14" ht="21" customHeight="1" x14ac:dyDescent="0.25">
      <c r="C57" s="64" t="s">
        <v>85</v>
      </c>
      <c r="D57" s="76">
        <f>SUM(D50:D56)</f>
        <v>669747</v>
      </c>
      <c r="E57" s="76">
        <f>SUM(E50:E56)</f>
        <v>0</v>
      </c>
      <c r="F57" s="76">
        <f>SUM(F50:F56)</f>
        <v>0</v>
      </c>
      <c r="G57" s="70">
        <f t="shared" si="3"/>
        <v>669747</v>
      </c>
      <c r="N57" s="61"/>
    </row>
    <row r="58" spans="2:14" s="63" customFormat="1" ht="22.5" customHeight="1" x14ac:dyDescent="0.25">
      <c r="C58" s="83"/>
      <c r="D58" s="81"/>
      <c r="E58" s="81"/>
      <c r="F58" s="81"/>
      <c r="G58" s="82"/>
    </row>
    <row r="59" spans="2:14" x14ac:dyDescent="0.25">
      <c r="B59" s="256" t="s">
        <v>91</v>
      </c>
      <c r="C59" s="257"/>
      <c r="D59" s="257"/>
      <c r="E59" s="257"/>
      <c r="F59" s="257"/>
      <c r="G59" s="258"/>
      <c r="N59" s="61"/>
    </row>
    <row r="60" spans="2:14" x14ac:dyDescent="0.25">
      <c r="C60" s="256" t="s">
        <v>92</v>
      </c>
      <c r="D60" s="257"/>
      <c r="E60" s="257"/>
      <c r="F60" s="257"/>
      <c r="G60" s="258"/>
      <c r="N60" s="61"/>
    </row>
    <row r="61" spans="2:14" ht="24" customHeight="1" thickBot="1" x14ac:dyDescent="0.3">
      <c r="C61" s="73" t="s">
        <v>83</v>
      </c>
      <c r="D61" s="74" t="e">
        <f>'1) Budget Table'!#REF!</f>
        <v>#REF!</v>
      </c>
      <c r="E61" s="74" t="e">
        <f>'1) Budget Table'!#REF!</f>
        <v>#REF!</v>
      </c>
      <c r="F61" s="74" t="e">
        <f>'1) Budget Table'!#REF!</f>
        <v>#REF!</v>
      </c>
      <c r="G61" s="75" t="e">
        <f>SUM(D61:F61)</f>
        <v>#REF!</v>
      </c>
      <c r="N61" s="61"/>
    </row>
    <row r="62" spans="2:14" ht="15.75" customHeight="1" x14ac:dyDescent="0.25">
      <c r="C62" s="71" t="s">
        <v>8</v>
      </c>
      <c r="D62" s="109"/>
      <c r="E62" s="110"/>
      <c r="F62" s="110"/>
      <c r="G62" s="72">
        <f t="shared" ref="G62:G69" si="4">SUM(D62:F62)</f>
        <v>0</v>
      </c>
      <c r="N62" s="61"/>
    </row>
    <row r="63" spans="2:14" ht="15.75" customHeight="1" x14ac:dyDescent="0.25">
      <c r="C63" s="59" t="s">
        <v>9</v>
      </c>
      <c r="D63" s="111"/>
      <c r="E63" s="19"/>
      <c r="F63" s="19"/>
      <c r="G63" s="70">
        <f t="shared" si="4"/>
        <v>0</v>
      </c>
      <c r="N63" s="61"/>
    </row>
    <row r="64" spans="2:14" ht="15.75" customHeight="1" x14ac:dyDescent="0.25">
      <c r="C64" s="59" t="s">
        <v>10</v>
      </c>
      <c r="D64" s="111"/>
      <c r="E64" s="111"/>
      <c r="F64" s="111"/>
      <c r="G64" s="70">
        <f t="shared" si="4"/>
        <v>0</v>
      </c>
      <c r="N64" s="61"/>
    </row>
    <row r="65" spans="2:14" ht="18.75" customHeight="1" x14ac:dyDescent="0.25">
      <c r="C65" s="60" t="s">
        <v>11</v>
      </c>
      <c r="D65" s="111"/>
      <c r="E65" s="111"/>
      <c r="F65" s="111"/>
      <c r="G65" s="70">
        <f t="shared" si="4"/>
        <v>0</v>
      </c>
      <c r="N65" s="61"/>
    </row>
    <row r="66" spans="2:14" x14ac:dyDescent="0.25">
      <c r="C66" s="59" t="s">
        <v>16</v>
      </c>
      <c r="D66" s="111"/>
      <c r="E66" s="111"/>
      <c r="F66" s="111"/>
      <c r="G66" s="70">
        <f t="shared" si="4"/>
        <v>0</v>
      </c>
      <c r="N66" s="61"/>
    </row>
    <row r="67" spans="2:14" s="63" customFormat="1" ht="21.75" customHeight="1" x14ac:dyDescent="0.25">
      <c r="B67" s="61"/>
      <c r="C67" s="59" t="s">
        <v>12</v>
      </c>
      <c r="D67" s="111"/>
      <c r="E67" s="111"/>
      <c r="F67" s="111"/>
      <c r="G67" s="70">
        <f t="shared" si="4"/>
        <v>0</v>
      </c>
    </row>
    <row r="68" spans="2:14" s="63" customFormat="1" x14ac:dyDescent="0.25">
      <c r="B68" s="61"/>
      <c r="C68" s="59" t="s">
        <v>82</v>
      </c>
      <c r="D68" s="111"/>
      <c r="E68" s="111"/>
      <c r="F68" s="111"/>
      <c r="G68" s="70">
        <f t="shared" si="4"/>
        <v>0</v>
      </c>
    </row>
    <row r="69" spans="2:14" x14ac:dyDescent="0.25">
      <c r="C69" s="64" t="s">
        <v>85</v>
      </c>
      <c r="D69" s="76">
        <f>SUM(D62:D68)</f>
        <v>0</v>
      </c>
      <c r="E69" s="76">
        <f>SUM(E62:E68)</f>
        <v>0</v>
      </c>
      <c r="F69" s="76">
        <f>SUM(F62:F68)</f>
        <v>0</v>
      </c>
      <c r="G69" s="70">
        <f t="shared" si="4"/>
        <v>0</v>
      </c>
      <c r="N69" s="61"/>
    </row>
    <row r="70" spans="2:14" s="63" customFormat="1" x14ac:dyDescent="0.25">
      <c r="C70" s="80"/>
      <c r="D70" s="81"/>
      <c r="E70" s="81"/>
      <c r="F70" s="81"/>
      <c r="G70" s="82"/>
    </row>
    <row r="71" spans="2:14" x14ac:dyDescent="0.25">
      <c r="B71" s="63"/>
      <c r="C71" s="256" t="s">
        <v>65</v>
      </c>
      <c r="D71" s="257"/>
      <c r="E71" s="257"/>
      <c r="F71" s="257"/>
      <c r="G71" s="258"/>
      <c r="N71" s="61"/>
    </row>
    <row r="72" spans="2:14" ht="21.75" customHeight="1" thickBot="1" x14ac:dyDescent="0.3">
      <c r="C72" s="73" t="s">
        <v>83</v>
      </c>
      <c r="D72" s="74" t="e">
        <f>'1) Budget Table'!#REF!</f>
        <v>#REF!</v>
      </c>
      <c r="E72" s="74" t="e">
        <f>'1) Budget Table'!#REF!</f>
        <v>#REF!</v>
      </c>
      <c r="F72" s="74" t="e">
        <f>'1) Budget Table'!#REF!</f>
        <v>#REF!</v>
      </c>
      <c r="G72" s="75" t="e">
        <f t="shared" ref="G72:G80" si="5">SUM(D72:F72)</f>
        <v>#REF!</v>
      </c>
      <c r="N72" s="61"/>
    </row>
    <row r="73" spans="2:14" ht="15.75" customHeight="1" x14ac:dyDescent="0.25">
      <c r="C73" s="71" t="s">
        <v>8</v>
      </c>
      <c r="D73" s="109"/>
      <c r="E73" s="110"/>
      <c r="F73" s="110"/>
      <c r="G73" s="72">
        <f t="shared" si="5"/>
        <v>0</v>
      </c>
      <c r="N73" s="61"/>
    </row>
    <row r="74" spans="2:14" ht="15.75" customHeight="1" x14ac:dyDescent="0.25">
      <c r="C74" s="59" t="s">
        <v>9</v>
      </c>
      <c r="D74" s="111"/>
      <c r="E74" s="19"/>
      <c r="F74" s="19"/>
      <c r="G74" s="70">
        <f t="shared" si="5"/>
        <v>0</v>
      </c>
      <c r="N74" s="61"/>
    </row>
    <row r="75" spans="2:14" ht="15.75" customHeight="1" x14ac:dyDescent="0.25">
      <c r="C75" s="59" t="s">
        <v>10</v>
      </c>
      <c r="D75" s="111"/>
      <c r="E75" s="111"/>
      <c r="F75" s="111"/>
      <c r="G75" s="70">
        <f t="shared" si="5"/>
        <v>0</v>
      </c>
      <c r="N75" s="61"/>
    </row>
    <row r="76" spans="2:14" x14ac:dyDescent="0.25">
      <c r="C76" s="60" t="s">
        <v>11</v>
      </c>
      <c r="D76" s="111"/>
      <c r="E76" s="111"/>
      <c r="F76" s="111"/>
      <c r="G76" s="70">
        <f t="shared" si="5"/>
        <v>0</v>
      </c>
      <c r="N76" s="61"/>
    </row>
    <row r="77" spans="2:14" x14ac:dyDescent="0.25">
      <c r="C77" s="59" t="s">
        <v>16</v>
      </c>
      <c r="D77" s="111"/>
      <c r="E77" s="111"/>
      <c r="F77" s="111"/>
      <c r="G77" s="70">
        <f t="shared" si="5"/>
        <v>0</v>
      </c>
      <c r="N77" s="61"/>
    </row>
    <row r="78" spans="2:14" x14ac:dyDescent="0.25">
      <c r="C78" s="59" t="s">
        <v>12</v>
      </c>
      <c r="D78" s="111"/>
      <c r="E78" s="111"/>
      <c r="F78" s="111"/>
      <c r="G78" s="70">
        <f t="shared" si="5"/>
        <v>0</v>
      </c>
      <c r="N78" s="61"/>
    </row>
    <row r="79" spans="2:14" x14ac:dyDescent="0.25">
      <c r="C79" s="59" t="s">
        <v>82</v>
      </c>
      <c r="D79" s="111"/>
      <c r="E79" s="111"/>
      <c r="F79" s="111"/>
      <c r="G79" s="70">
        <f t="shared" si="5"/>
        <v>0</v>
      </c>
      <c r="N79" s="61"/>
    </row>
    <row r="80" spans="2:14" x14ac:dyDescent="0.25">
      <c r="C80" s="64" t="s">
        <v>85</v>
      </c>
      <c r="D80" s="76">
        <f>SUM(D73:D79)</f>
        <v>0</v>
      </c>
      <c r="E80" s="76">
        <f>SUM(E73:E79)</f>
        <v>0</v>
      </c>
      <c r="F80" s="76">
        <f>SUM(F73:F79)</f>
        <v>0</v>
      </c>
      <c r="G80" s="70">
        <f t="shared" si="5"/>
        <v>0</v>
      </c>
      <c r="N80" s="61"/>
    </row>
    <row r="81" spans="2:14" s="63" customFormat="1" x14ac:dyDescent="0.25">
      <c r="C81" s="80"/>
      <c r="D81" s="81"/>
      <c r="E81" s="81"/>
      <c r="F81" s="81"/>
      <c r="G81" s="82"/>
    </row>
    <row r="82" spans="2:14" x14ac:dyDescent="0.25">
      <c r="C82" s="256" t="s">
        <v>66</v>
      </c>
      <c r="D82" s="257"/>
      <c r="E82" s="257"/>
      <c r="F82" s="257"/>
      <c r="G82" s="258"/>
      <c r="N82" s="61"/>
    </row>
    <row r="83" spans="2:14" ht="21.75" customHeight="1" thickBot="1" x14ac:dyDescent="0.3">
      <c r="B83" s="63"/>
      <c r="C83" s="73" t="s">
        <v>83</v>
      </c>
      <c r="D83" s="74" t="e">
        <f>'1) Budget Table'!#REF!</f>
        <v>#REF!</v>
      </c>
      <c r="E83" s="74" t="e">
        <f>'1) Budget Table'!#REF!</f>
        <v>#REF!</v>
      </c>
      <c r="F83" s="74" t="e">
        <f>'1) Budget Table'!#REF!</f>
        <v>#REF!</v>
      </c>
      <c r="G83" s="75" t="e">
        <f t="shared" ref="G83:G91" si="6">SUM(D83:F83)</f>
        <v>#REF!</v>
      </c>
      <c r="N83" s="61"/>
    </row>
    <row r="84" spans="2:14" ht="18" customHeight="1" x14ac:dyDescent="0.25">
      <c r="C84" s="71" t="s">
        <v>8</v>
      </c>
      <c r="D84" s="109"/>
      <c r="E84" s="110"/>
      <c r="F84" s="110"/>
      <c r="G84" s="72">
        <f t="shared" si="6"/>
        <v>0</v>
      </c>
      <c r="N84" s="61"/>
    </row>
    <row r="85" spans="2:14" ht="15.75" customHeight="1" x14ac:dyDescent="0.25">
      <c r="C85" s="59" t="s">
        <v>9</v>
      </c>
      <c r="D85" s="111"/>
      <c r="E85" s="19"/>
      <c r="F85" s="19"/>
      <c r="G85" s="70">
        <f t="shared" si="6"/>
        <v>0</v>
      </c>
      <c r="N85" s="61"/>
    </row>
    <row r="86" spans="2:14" s="63" customFormat="1" ht="15.75" customHeight="1" x14ac:dyDescent="0.25">
      <c r="B86" s="61"/>
      <c r="C86" s="59" t="s">
        <v>10</v>
      </c>
      <c r="D86" s="111"/>
      <c r="E86" s="111"/>
      <c r="F86" s="111"/>
      <c r="G86" s="70">
        <f t="shared" si="6"/>
        <v>0</v>
      </c>
    </row>
    <row r="87" spans="2:14" x14ac:dyDescent="0.25">
      <c r="B87" s="63"/>
      <c r="C87" s="60" t="s">
        <v>11</v>
      </c>
      <c r="D87" s="111"/>
      <c r="E87" s="111"/>
      <c r="F87" s="111"/>
      <c r="G87" s="70">
        <f t="shared" si="6"/>
        <v>0</v>
      </c>
      <c r="N87" s="61"/>
    </row>
    <row r="88" spans="2:14" x14ac:dyDescent="0.25">
      <c r="B88" s="63"/>
      <c r="C88" s="59" t="s">
        <v>16</v>
      </c>
      <c r="D88" s="111"/>
      <c r="E88" s="111"/>
      <c r="F88" s="111"/>
      <c r="G88" s="70">
        <f t="shared" si="6"/>
        <v>0</v>
      </c>
      <c r="N88" s="61"/>
    </row>
    <row r="89" spans="2:14" x14ac:dyDescent="0.25">
      <c r="B89" s="63"/>
      <c r="C89" s="59" t="s">
        <v>12</v>
      </c>
      <c r="D89" s="111"/>
      <c r="E89" s="111"/>
      <c r="F89" s="111"/>
      <c r="G89" s="70">
        <f t="shared" si="6"/>
        <v>0</v>
      </c>
      <c r="N89" s="61"/>
    </row>
    <row r="90" spans="2:14" x14ac:dyDescent="0.25">
      <c r="C90" s="59" t="s">
        <v>82</v>
      </c>
      <c r="D90" s="111"/>
      <c r="E90" s="111"/>
      <c r="F90" s="111"/>
      <c r="G90" s="70">
        <f t="shared" si="6"/>
        <v>0</v>
      </c>
      <c r="N90" s="61"/>
    </row>
    <row r="91" spans="2:14" x14ac:dyDescent="0.25">
      <c r="C91" s="64" t="s">
        <v>85</v>
      </c>
      <c r="D91" s="76">
        <f>SUM(D84:D90)</f>
        <v>0</v>
      </c>
      <c r="E91" s="76">
        <f>SUM(E84:E90)</f>
        <v>0</v>
      </c>
      <c r="F91" s="76">
        <f>SUM(F84:F90)</f>
        <v>0</v>
      </c>
      <c r="G91" s="70">
        <f t="shared" si="6"/>
        <v>0</v>
      </c>
      <c r="N91" s="61"/>
    </row>
    <row r="92" spans="2:14" s="63" customFormat="1" x14ac:dyDescent="0.25">
      <c r="C92" s="80"/>
      <c r="D92" s="81"/>
      <c r="E92" s="81"/>
      <c r="F92" s="81"/>
      <c r="G92" s="82"/>
    </row>
    <row r="93" spans="2:14" x14ac:dyDescent="0.25">
      <c r="C93" s="256" t="s">
        <v>67</v>
      </c>
      <c r="D93" s="257"/>
      <c r="E93" s="257"/>
      <c r="F93" s="257"/>
      <c r="G93" s="258"/>
      <c r="N93" s="61"/>
    </row>
    <row r="94" spans="2:14" ht="21.75" customHeight="1" thickBot="1" x14ac:dyDescent="0.3">
      <c r="C94" s="73" t="s">
        <v>83</v>
      </c>
      <c r="D94" s="74" t="e">
        <f>'1) Budget Table'!#REF!</f>
        <v>#REF!</v>
      </c>
      <c r="E94" s="74" t="e">
        <f>'1) Budget Table'!#REF!</f>
        <v>#REF!</v>
      </c>
      <c r="F94" s="74" t="e">
        <f>'1) Budget Table'!#REF!</f>
        <v>#REF!</v>
      </c>
      <c r="G94" s="75" t="e">
        <f t="shared" ref="G94:G102" si="7">SUM(D94:F94)</f>
        <v>#REF!</v>
      </c>
      <c r="N94" s="61"/>
    </row>
    <row r="95" spans="2:14" ht="15.75" customHeight="1" x14ac:dyDescent="0.25">
      <c r="C95" s="71" t="s">
        <v>8</v>
      </c>
      <c r="D95" s="109"/>
      <c r="E95" s="110"/>
      <c r="F95" s="110"/>
      <c r="G95" s="72">
        <f t="shared" si="7"/>
        <v>0</v>
      </c>
      <c r="N95" s="61"/>
    </row>
    <row r="96" spans="2:14" ht="15.75" customHeight="1" x14ac:dyDescent="0.25">
      <c r="B96" s="63"/>
      <c r="C96" s="59" t="s">
        <v>9</v>
      </c>
      <c r="D96" s="111"/>
      <c r="E96" s="19"/>
      <c r="F96" s="19"/>
      <c r="G96" s="70">
        <f t="shared" si="7"/>
        <v>0</v>
      </c>
      <c r="N96" s="61"/>
    </row>
    <row r="97" spans="2:14" ht="15.75" customHeight="1" x14ac:dyDescent="0.25">
      <c r="C97" s="59" t="s">
        <v>10</v>
      </c>
      <c r="D97" s="111"/>
      <c r="E97" s="111"/>
      <c r="F97" s="111"/>
      <c r="G97" s="70">
        <f t="shared" si="7"/>
        <v>0</v>
      </c>
      <c r="N97" s="61"/>
    </row>
    <row r="98" spans="2:14" x14ac:dyDescent="0.25">
      <c r="C98" s="60" t="s">
        <v>11</v>
      </c>
      <c r="D98" s="111"/>
      <c r="E98" s="111"/>
      <c r="F98" s="111"/>
      <c r="G98" s="70">
        <f t="shared" si="7"/>
        <v>0</v>
      </c>
      <c r="N98" s="61"/>
    </row>
    <row r="99" spans="2:14" x14ac:dyDescent="0.25">
      <c r="C99" s="59" t="s">
        <v>16</v>
      </c>
      <c r="D99" s="111"/>
      <c r="E99" s="111"/>
      <c r="F99" s="111"/>
      <c r="G99" s="70">
        <f t="shared" si="7"/>
        <v>0</v>
      </c>
      <c r="N99" s="61"/>
    </row>
    <row r="100" spans="2:14" ht="25.5" customHeight="1" x14ac:dyDescent="0.25">
      <c r="C100" s="59" t="s">
        <v>12</v>
      </c>
      <c r="D100" s="111"/>
      <c r="E100" s="111"/>
      <c r="F100" s="111"/>
      <c r="G100" s="70">
        <f t="shared" si="7"/>
        <v>0</v>
      </c>
      <c r="N100" s="61"/>
    </row>
    <row r="101" spans="2:14" x14ac:dyDescent="0.25">
      <c r="B101" s="63"/>
      <c r="C101" s="59" t="s">
        <v>82</v>
      </c>
      <c r="D101" s="111"/>
      <c r="E101" s="111"/>
      <c r="F101" s="111"/>
      <c r="G101" s="70">
        <f t="shared" si="7"/>
        <v>0</v>
      </c>
      <c r="N101" s="61"/>
    </row>
    <row r="102" spans="2:14" ht="15.75" customHeight="1" x14ac:dyDescent="0.25">
      <c r="C102" s="64" t="s">
        <v>85</v>
      </c>
      <c r="D102" s="76">
        <f>SUM(D95:D101)</f>
        <v>0</v>
      </c>
      <c r="E102" s="76">
        <f>SUM(E95:E101)</f>
        <v>0</v>
      </c>
      <c r="F102" s="76">
        <f>SUM(F95:F101)</f>
        <v>0</v>
      </c>
      <c r="G102" s="70">
        <f t="shared" si="7"/>
        <v>0</v>
      </c>
      <c r="N102" s="61"/>
    </row>
    <row r="103" spans="2:14" ht="25.5" customHeight="1" x14ac:dyDescent="0.25">
      <c r="D103" s="65"/>
      <c r="E103" s="65"/>
      <c r="F103" s="65"/>
      <c r="G103" s="65"/>
      <c r="N103" s="61"/>
    </row>
    <row r="104" spans="2:14" x14ac:dyDescent="0.25">
      <c r="B104" s="256" t="s">
        <v>93</v>
      </c>
      <c r="C104" s="257"/>
      <c r="D104" s="257"/>
      <c r="E104" s="257"/>
      <c r="F104" s="257"/>
      <c r="G104" s="258"/>
      <c r="N104" s="61"/>
    </row>
    <row r="105" spans="2:14" x14ac:dyDescent="0.25">
      <c r="C105" s="256" t="s">
        <v>68</v>
      </c>
      <c r="D105" s="257"/>
      <c r="E105" s="257"/>
      <c r="F105" s="257"/>
      <c r="G105" s="258"/>
      <c r="N105" s="61"/>
    </row>
    <row r="106" spans="2:14" ht="22.5" customHeight="1" thickBot="1" x14ac:dyDescent="0.3">
      <c r="C106" s="73" t="s">
        <v>83</v>
      </c>
      <c r="D106" s="74" t="e">
        <f>'1) Budget Table'!#REF!</f>
        <v>#REF!</v>
      </c>
      <c r="E106" s="74" t="e">
        <f>'1) Budget Table'!#REF!</f>
        <v>#REF!</v>
      </c>
      <c r="F106" s="74" t="e">
        <f>'1) Budget Table'!#REF!</f>
        <v>#REF!</v>
      </c>
      <c r="G106" s="75" t="e">
        <f>SUM(D106:F106)</f>
        <v>#REF!</v>
      </c>
      <c r="N106" s="61"/>
    </row>
    <row r="107" spans="2:14" x14ac:dyDescent="0.25">
      <c r="C107" s="71" t="s">
        <v>8</v>
      </c>
      <c r="D107" s="109"/>
      <c r="E107" s="110"/>
      <c r="F107" s="110"/>
      <c r="G107" s="72">
        <f t="shared" ref="G107:G114" si="8">SUM(D107:F107)</f>
        <v>0</v>
      </c>
      <c r="N107" s="61"/>
    </row>
    <row r="108" spans="2:14" x14ac:dyDescent="0.25">
      <c r="C108" s="59" t="s">
        <v>9</v>
      </c>
      <c r="D108" s="111"/>
      <c r="E108" s="19"/>
      <c r="F108" s="19"/>
      <c r="G108" s="70">
        <f t="shared" si="8"/>
        <v>0</v>
      </c>
      <c r="N108" s="61"/>
    </row>
    <row r="109" spans="2:14" ht="15.75" customHeight="1" x14ac:dyDescent="0.25">
      <c r="C109" s="59" t="s">
        <v>10</v>
      </c>
      <c r="D109" s="111"/>
      <c r="E109" s="111"/>
      <c r="F109" s="111"/>
      <c r="G109" s="70">
        <f t="shared" si="8"/>
        <v>0</v>
      </c>
      <c r="N109" s="61"/>
    </row>
    <row r="110" spans="2:14" x14ac:dyDescent="0.25">
      <c r="C110" s="60" t="s">
        <v>11</v>
      </c>
      <c r="D110" s="111"/>
      <c r="E110" s="111"/>
      <c r="F110" s="111"/>
      <c r="G110" s="70">
        <f t="shared" si="8"/>
        <v>0</v>
      </c>
      <c r="N110" s="61"/>
    </row>
    <row r="111" spans="2:14" x14ac:dyDescent="0.25">
      <c r="C111" s="59" t="s">
        <v>16</v>
      </c>
      <c r="D111" s="111"/>
      <c r="E111" s="111"/>
      <c r="F111" s="111"/>
      <c r="G111" s="70">
        <f t="shared" si="8"/>
        <v>0</v>
      </c>
      <c r="N111" s="61"/>
    </row>
    <row r="112" spans="2:14" x14ac:dyDescent="0.25">
      <c r="C112" s="59" t="s">
        <v>12</v>
      </c>
      <c r="D112" s="111"/>
      <c r="E112" s="111"/>
      <c r="F112" s="111"/>
      <c r="G112" s="70">
        <f t="shared" si="8"/>
        <v>0</v>
      </c>
      <c r="N112" s="61"/>
    </row>
    <row r="113" spans="3:14" x14ac:dyDescent="0.25">
      <c r="C113" s="59" t="s">
        <v>82</v>
      </c>
      <c r="D113" s="111"/>
      <c r="E113" s="111"/>
      <c r="F113" s="111"/>
      <c r="G113" s="70">
        <f t="shared" si="8"/>
        <v>0</v>
      </c>
      <c r="N113" s="61"/>
    </row>
    <row r="114" spans="3:14" x14ac:dyDescent="0.25">
      <c r="C114" s="64" t="s">
        <v>85</v>
      </c>
      <c r="D114" s="76">
        <f>SUM(D107:D113)</f>
        <v>0</v>
      </c>
      <c r="E114" s="76">
        <f>SUM(E107:E113)</f>
        <v>0</v>
      </c>
      <c r="F114" s="76">
        <f>SUM(F107:F113)</f>
        <v>0</v>
      </c>
      <c r="G114" s="70">
        <f t="shared" si="8"/>
        <v>0</v>
      </c>
      <c r="N114" s="61"/>
    </row>
    <row r="115" spans="3:14" s="63" customFormat="1" x14ac:dyDescent="0.25">
      <c r="C115" s="80"/>
      <c r="D115" s="81"/>
      <c r="E115" s="81"/>
      <c r="F115" s="81"/>
      <c r="G115" s="82"/>
    </row>
    <row r="116" spans="3:14" ht="15.75" customHeight="1" x14ac:dyDescent="0.25">
      <c r="C116" s="256" t="s">
        <v>94</v>
      </c>
      <c r="D116" s="257"/>
      <c r="E116" s="257"/>
      <c r="F116" s="257"/>
      <c r="G116" s="258"/>
      <c r="N116" s="61"/>
    </row>
    <row r="117" spans="3:14" ht="21.75" customHeight="1" thickBot="1" x14ac:dyDescent="0.3">
      <c r="C117" s="73" t="s">
        <v>83</v>
      </c>
      <c r="D117" s="74" t="e">
        <f>'1) Budget Table'!#REF!</f>
        <v>#REF!</v>
      </c>
      <c r="E117" s="74" t="e">
        <f>'1) Budget Table'!#REF!</f>
        <v>#REF!</v>
      </c>
      <c r="F117" s="74" t="e">
        <f>'1) Budget Table'!#REF!</f>
        <v>#REF!</v>
      </c>
      <c r="G117" s="75" t="e">
        <f t="shared" ref="G117:G125" si="9">SUM(D117:F117)</f>
        <v>#REF!</v>
      </c>
      <c r="N117" s="61"/>
    </row>
    <row r="118" spans="3:14" x14ac:dyDescent="0.25">
      <c r="C118" s="71" t="s">
        <v>8</v>
      </c>
      <c r="D118" s="109"/>
      <c r="E118" s="110"/>
      <c r="F118" s="110"/>
      <c r="G118" s="72">
        <f t="shared" si="9"/>
        <v>0</v>
      </c>
      <c r="N118" s="61"/>
    </row>
    <row r="119" spans="3:14" x14ac:dyDescent="0.25">
      <c r="C119" s="59" t="s">
        <v>9</v>
      </c>
      <c r="D119" s="111"/>
      <c r="E119" s="19"/>
      <c r="F119" s="19"/>
      <c r="G119" s="70">
        <f t="shared" si="9"/>
        <v>0</v>
      </c>
      <c r="N119" s="61"/>
    </row>
    <row r="120" spans="3:14" ht="31.5" x14ac:dyDescent="0.25">
      <c r="C120" s="59" t="s">
        <v>10</v>
      </c>
      <c r="D120" s="111"/>
      <c r="E120" s="111"/>
      <c r="F120" s="111"/>
      <c r="G120" s="70">
        <f t="shared" si="9"/>
        <v>0</v>
      </c>
      <c r="N120" s="61"/>
    </row>
    <row r="121" spans="3:14" x14ac:dyDescent="0.25">
      <c r="C121" s="60" t="s">
        <v>11</v>
      </c>
      <c r="D121" s="111"/>
      <c r="E121" s="111"/>
      <c r="F121" s="111"/>
      <c r="G121" s="70">
        <f t="shared" si="9"/>
        <v>0</v>
      </c>
      <c r="N121" s="61"/>
    </row>
    <row r="122" spans="3:14" x14ac:dyDescent="0.25">
      <c r="C122" s="59" t="s">
        <v>16</v>
      </c>
      <c r="D122" s="111"/>
      <c r="E122" s="111"/>
      <c r="F122" s="111"/>
      <c r="G122" s="70">
        <f t="shared" si="9"/>
        <v>0</v>
      </c>
      <c r="N122" s="61"/>
    </row>
    <row r="123" spans="3:14" x14ac:dyDescent="0.25">
      <c r="C123" s="59" t="s">
        <v>12</v>
      </c>
      <c r="D123" s="111"/>
      <c r="E123" s="111"/>
      <c r="F123" s="111"/>
      <c r="G123" s="70">
        <f t="shared" si="9"/>
        <v>0</v>
      </c>
      <c r="N123" s="61"/>
    </row>
    <row r="124" spans="3:14" x14ac:dyDescent="0.25">
      <c r="C124" s="59" t="s">
        <v>82</v>
      </c>
      <c r="D124" s="111"/>
      <c r="E124" s="111"/>
      <c r="F124" s="111"/>
      <c r="G124" s="70">
        <f t="shared" si="9"/>
        <v>0</v>
      </c>
      <c r="N124" s="61"/>
    </row>
    <row r="125" spans="3:14" x14ac:dyDescent="0.25">
      <c r="C125" s="64" t="s">
        <v>85</v>
      </c>
      <c r="D125" s="76">
        <f>SUM(D118:D124)</f>
        <v>0</v>
      </c>
      <c r="E125" s="76">
        <f>SUM(E118:E124)</f>
        <v>0</v>
      </c>
      <c r="F125" s="76">
        <f>SUM(F118:F124)</f>
        <v>0</v>
      </c>
      <c r="G125" s="70">
        <f t="shared" si="9"/>
        <v>0</v>
      </c>
      <c r="N125" s="61"/>
    </row>
    <row r="126" spans="3:14" s="63" customFormat="1" x14ac:dyDescent="0.25">
      <c r="C126" s="80"/>
      <c r="D126" s="81"/>
      <c r="E126" s="81"/>
      <c r="F126" s="81"/>
      <c r="G126" s="82"/>
    </row>
    <row r="127" spans="3:14" x14ac:dyDescent="0.25">
      <c r="C127" s="256" t="s">
        <v>69</v>
      </c>
      <c r="D127" s="257"/>
      <c r="E127" s="257"/>
      <c r="F127" s="257"/>
      <c r="G127" s="258"/>
      <c r="N127" s="61"/>
    </row>
    <row r="128" spans="3:14" ht="21" customHeight="1" thickBot="1" x14ac:dyDescent="0.3">
      <c r="C128" s="73" t="s">
        <v>83</v>
      </c>
      <c r="D128" s="74" t="e">
        <f>'1) Budget Table'!#REF!</f>
        <v>#REF!</v>
      </c>
      <c r="E128" s="74" t="e">
        <f>'1) Budget Table'!#REF!</f>
        <v>#REF!</v>
      </c>
      <c r="F128" s="74" t="e">
        <f>'1) Budget Table'!#REF!</f>
        <v>#REF!</v>
      </c>
      <c r="G128" s="75" t="e">
        <f t="shared" ref="G128:G136" si="10">SUM(D128:F128)</f>
        <v>#REF!</v>
      </c>
      <c r="N128" s="61"/>
    </row>
    <row r="129" spans="3:14" x14ac:dyDescent="0.25">
      <c r="C129" s="71" t="s">
        <v>8</v>
      </c>
      <c r="D129" s="109"/>
      <c r="E129" s="110"/>
      <c r="F129" s="110"/>
      <c r="G129" s="72">
        <f t="shared" si="10"/>
        <v>0</v>
      </c>
      <c r="N129" s="61"/>
    </row>
    <row r="130" spans="3:14" x14ac:dyDescent="0.25">
      <c r="C130" s="59" t="s">
        <v>9</v>
      </c>
      <c r="D130" s="111"/>
      <c r="E130" s="19"/>
      <c r="F130" s="19"/>
      <c r="G130" s="70">
        <f t="shared" si="10"/>
        <v>0</v>
      </c>
      <c r="N130" s="61"/>
    </row>
    <row r="131" spans="3:14" ht="31.5" x14ac:dyDescent="0.25">
      <c r="C131" s="59" t="s">
        <v>10</v>
      </c>
      <c r="D131" s="111"/>
      <c r="E131" s="111"/>
      <c r="F131" s="111"/>
      <c r="G131" s="70">
        <f t="shared" si="10"/>
        <v>0</v>
      </c>
      <c r="N131" s="61"/>
    </row>
    <row r="132" spans="3:14" x14ac:dyDescent="0.25">
      <c r="C132" s="60" t="s">
        <v>11</v>
      </c>
      <c r="D132" s="111"/>
      <c r="E132" s="111"/>
      <c r="F132" s="111"/>
      <c r="G132" s="70">
        <f t="shared" si="10"/>
        <v>0</v>
      </c>
      <c r="N132" s="61"/>
    </row>
    <row r="133" spans="3:14" x14ac:dyDescent="0.25">
      <c r="C133" s="59" t="s">
        <v>16</v>
      </c>
      <c r="D133" s="111"/>
      <c r="E133" s="111"/>
      <c r="F133" s="111"/>
      <c r="G133" s="70">
        <f t="shared" si="10"/>
        <v>0</v>
      </c>
      <c r="N133" s="61"/>
    </row>
    <row r="134" spans="3:14" x14ac:dyDescent="0.25">
      <c r="C134" s="59" t="s">
        <v>12</v>
      </c>
      <c r="D134" s="111"/>
      <c r="E134" s="111"/>
      <c r="F134" s="111"/>
      <c r="G134" s="70">
        <f t="shared" si="10"/>
        <v>0</v>
      </c>
      <c r="N134" s="61"/>
    </row>
    <row r="135" spans="3:14" x14ac:dyDescent="0.25">
      <c r="C135" s="59" t="s">
        <v>82</v>
      </c>
      <c r="D135" s="111"/>
      <c r="E135" s="111"/>
      <c r="F135" s="111"/>
      <c r="G135" s="70">
        <f t="shared" si="10"/>
        <v>0</v>
      </c>
      <c r="N135" s="61"/>
    </row>
    <row r="136" spans="3:14" x14ac:dyDescent="0.25">
      <c r="C136" s="64" t="s">
        <v>85</v>
      </c>
      <c r="D136" s="76">
        <f>SUM(D129:D135)</f>
        <v>0</v>
      </c>
      <c r="E136" s="76">
        <f>SUM(E129:E135)</f>
        <v>0</v>
      </c>
      <c r="F136" s="76">
        <f>SUM(F129:F135)</f>
        <v>0</v>
      </c>
      <c r="G136" s="70">
        <f t="shared" si="10"/>
        <v>0</v>
      </c>
      <c r="N136" s="61"/>
    </row>
    <row r="137" spans="3:14" s="63" customFormat="1" x14ac:dyDescent="0.25">
      <c r="C137" s="80"/>
      <c r="D137" s="81"/>
      <c r="E137" s="81"/>
      <c r="F137" s="81"/>
      <c r="G137" s="82"/>
    </row>
    <row r="138" spans="3:14" x14ac:dyDescent="0.25">
      <c r="C138" s="256" t="s">
        <v>70</v>
      </c>
      <c r="D138" s="257"/>
      <c r="E138" s="257"/>
      <c r="F138" s="257"/>
      <c r="G138" s="258"/>
      <c r="N138" s="61"/>
    </row>
    <row r="139" spans="3:14" ht="24" customHeight="1" thickBot="1" x14ac:dyDescent="0.3">
      <c r="C139" s="73" t="s">
        <v>83</v>
      </c>
      <c r="D139" s="74" t="e">
        <f>'1) Budget Table'!#REF!</f>
        <v>#REF!</v>
      </c>
      <c r="E139" s="74" t="e">
        <f>'1) Budget Table'!#REF!</f>
        <v>#REF!</v>
      </c>
      <c r="F139" s="74" t="e">
        <f>'1) Budget Table'!#REF!</f>
        <v>#REF!</v>
      </c>
      <c r="G139" s="75" t="e">
        <f t="shared" ref="G139:G147" si="11">SUM(D139:F139)</f>
        <v>#REF!</v>
      </c>
      <c r="N139" s="61"/>
    </row>
    <row r="140" spans="3:14" ht="15.75" customHeight="1" x14ac:dyDescent="0.25">
      <c r="C140" s="71" t="s">
        <v>8</v>
      </c>
      <c r="D140" s="109"/>
      <c r="E140" s="110"/>
      <c r="F140" s="110"/>
      <c r="G140" s="72">
        <f t="shared" si="11"/>
        <v>0</v>
      </c>
      <c r="N140" s="61"/>
    </row>
    <row r="141" spans="3:14" s="65" customFormat="1" x14ac:dyDescent="0.25">
      <c r="C141" s="59" t="s">
        <v>9</v>
      </c>
      <c r="D141" s="111"/>
      <c r="E141" s="19"/>
      <c r="F141" s="19"/>
      <c r="G141" s="70">
        <f t="shared" si="11"/>
        <v>0</v>
      </c>
    </row>
    <row r="142" spans="3:14" s="65" customFormat="1" ht="15.75" customHeight="1" x14ac:dyDescent="0.25">
      <c r="C142" s="59" t="s">
        <v>10</v>
      </c>
      <c r="D142" s="111"/>
      <c r="E142" s="111"/>
      <c r="F142" s="111"/>
      <c r="G142" s="70">
        <f t="shared" si="11"/>
        <v>0</v>
      </c>
    </row>
    <row r="143" spans="3:14" s="65" customFormat="1" x14ac:dyDescent="0.25">
      <c r="C143" s="60" t="s">
        <v>11</v>
      </c>
      <c r="D143" s="111"/>
      <c r="E143" s="111"/>
      <c r="F143" s="111"/>
      <c r="G143" s="70">
        <f t="shared" si="11"/>
        <v>0</v>
      </c>
    </row>
    <row r="144" spans="3:14" s="65" customFormat="1" x14ac:dyDescent="0.25">
      <c r="C144" s="59" t="s">
        <v>16</v>
      </c>
      <c r="D144" s="111"/>
      <c r="E144" s="111"/>
      <c r="F144" s="111"/>
      <c r="G144" s="70">
        <f t="shared" si="11"/>
        <v>0</v>
      </c>
    </row>
    <row r="145" spans="2:7" s="65" customFormat="1" ht="15.75" customHeight="1" x14ac:dyDescent="0.25">
      <c r="C145" s="59" t="s">
        <v>12</v>
      </c>
      <c r="D145" s="111"/>
      <c r="E145" s="111"/>
      <c r="F145" s="111"/>
      <c r="G145" s="70">
        <f t="shared" si="11"/>
        <v>0</v>
      </c>
    </row>
    <row r="146" spans="2:7" s="65" customFormat="1" x14ac:dyDescent="0.25">
      <c r="C146" s="59" t="s">
        <v>82</v>
      </c>
      <c r="D146" s="111"/>
      <c r="E146" s="111"/>
      <c r="F146" s="111"/>
      <c r="G146" s="70">
        <f t="shared" si="11"/>
        <v>0</v>
      </c>
    </row>
    <row r="147" spans="2:7" s="65" customFormat="1" x14ac:dyDescent="0.25">
      <c r="C147" s="64" t="s">
        <v>85</v>
      </c>
      <c r="D147" s="76">
        <f>SUM(D140:D146)</f>
        <v>0</v>
      </c>
      <c r="E147" s="76">
        <f>SUM(E140:E146)</f>
        <v>0</v>
      </c>
      <c r="F147" s="76">
        <f>SUM(F140:F146)</f>
        <v>0</v>
      </c>
      <c r="G147" s="70">
        <f t="shared" si="11"/>
        <v>0</v>
      </c>
    </row>
    <row r="148" spans="2:7" s="65" customFormat="1" x14ac:dyDescent="0.25">
      <c r="C148" s="61"/>
      <c r="D148" s="63"/>
      <c r="E148" s="63"/>
      <c r="F148" s="63"/>
      <c r="G148" s="61"/>
    </row>
    <row r="149" spans="2:7" s="65" customFormat="1" x14ac:dyDescent="0.25">
      <c r="B149" s="256" t="s">
        <v>95</v>
      </c>
      <c r="C149" s="257"/>
      <c r="D149" s="257"/>
      <c r="E149" s="257"/>
      <c r="F149" s="257"/>
      <c r="G149" s="258"/>
    </row>
    <row r="150" spans="2:7" s="65" customFormat="1" x14ac:dyDescent="0.25">
      <c r="B150" s="61"/>
      <c r="C150" s="256" t="s">
        <v>71</v>
      </c>
      <c r="D150" s="257"/>
      <c r="E150" s="257"/>
      <c r="F150" s="257"/>
      <c r="G150" s="258"/>
    </row>
    <row r="151" spans="2:7" s="65" customFormat="1" ht="24" customHeight="1" thickBot="1" x14ac:dyDescent="0.3">
      <c r="B151" s="61"/>
      <c r="C151" s="73" t="s">
        <v>83</v>
      </c>
      <c r="D151" s="74" t="e">
        <f>'1) Budget Table'!#REF!</f>
        <v>#REF!</v>
      </c>
      <c r="E151" s="74" t="e">
        <f>'1) Budget Table'!#REF!</f>
        <v>#REF!</v>
      </c>
      <c r="F151" s="74" t="e">
        <f>'1) Budget Table'!#REF!</f>
        <v>#REF!</v>
      </c>
      <c r="G151" s="75" t="e">
        <f>SUM(D151:F151)</f>
        <v>#REF!</v>
      </c>
    </row>
    <row r="152" spans="2:7" s="65" customFormat="1" ht="24.75" customHeight="1" x14ac:dyDescent="0.25">
      <c r="B152" s="61"/>
      <c r="C152" s="71" t="s">
        <v>8</v>
      </c>
      <c r="D152" s="109"/>
      <c r="E152" s="110"/>
      <c r="F152" s="110"/>
      <c r="G152" s="72">
        <f t="shared" ref="G152:G159" si="12">SUM(D152:F152)</f>
        <v>0</v>
      </c>
    </row>
    <row r="153" spans="2:7" s="65" customFormat="1" ht="15.75" customHeight="1" x14ac:dyDescent="0.25">
      <c r="B153" s="61"/>
      <c r="C153" s="59" t="s">
        <v>9</v>
      </c>
      <c r="D153" s="111"/>
      <c r="E153" s="19"/>
      <c r="F153" s="19"/>
      <c r="G153" s="70">
        <f t="shared" si="12"/>
        <v>0</v>
      </c>
    </row>
    <row r="154" spans="2:7" s="65" customFormat="1" ht="15.75" customHeight="1" x14ac:dyDescent="0.25">
      <c r="B154" s="61"/>
      <c r="C154" s="59" t="s">
        <v>10</v>
      </c>
      <c r="D154" s="111"/>
      <c r="E154" s="111"/>
      <c r="F154" s="111"/>
      <c r="G154" s="70">
        <f t="shared" si="12"/>
        <v>0</v>
      </c>
    </row>
    <row r="155" spans="2:7" s="65" customFormat="1" ht="15.75" customHeight="1" x14ac:dyDescent="0.25">
      <c r="B155" s="61"/>
      <c r="C155" s="60" t="s">
        <v>11</v>
      </c>
      <c r="D155" s="111"/>
      <c r="E155" s="111"/>
      <c r="F155" s="111"/>
      <c r="G155" s="70">
        <f t="shared" si="12"/>
        <v>0</v>
      </c>
    </row>
    <row r="156" spans="2:7" s="65" customFormat="1" ht="15.75" customHeight="1" x14ac:dyDescent="0.25">
      <c r="B156" s="61"/>
      <c r="C156" s="59" t="s">
        <v>16</v>
      </c>
      <c r="D156" s="111"/>
      <c r="E156" s="111"/>
      <c r="F156" s="111"/>
      <c r="G156" s="70">
        <f t="shared" si="12"/>
        <v>0</v>
      </c>
    </row>
    <row r="157" spans="2:7" s="65" customFormat="1" ht="15.75" customHeight="1" x14ac:dyDescent="0.25">
      <c r="B157" s="61"/>
      <c r="C157" s="59" t="s">
        <v>12</v>
      </c>
      <c r="D157" s="111"/>
      <c r="E157" s="111"/>
      <c r="F157" s="111"/>
      <c r="G157" s="70">
        <f t="shared" si="12"/>
        <v>0</v>
      </c>
    </row>
    <row r="158" spans="2:7" s="65" customFormat="1" ht="15.75" customHeight="1" x14ac:dyDescent="0.25">
      <c r="B158" s="61"/>
      <c r="C158" s="59" t="s">
        <v>82</v>
      </c>
      <c r="D158" s="111"/>
      <c r="E158" s="111"/>
      <c r="F158" s="111"/>
      <c r="G158" s="70">
        <f t="shared" si="12"/>
        <v>0</v>
      </c>
    </row>
    <row r="159" spans="2:7" s="65" customFormat="1" ht="15.75" customHeight="1" x14ac:dyDescent="0.25">
      <c r="B159" s="61"/>
      <c r="C159" s="64" t="s">
        <v>85</v>
      </c>
      <c r="D159" s="76">
        <f>SUM(D152:D158)</f>
        <v>0</v>
      </c>
      <c r="E159" s="76">
        <f>SUM(E152:E158)</f>
        <v>0</v>
      </c>
      <c r="F159" s="76">
        <f>SUM(F152:F158)</f>
        <v>0</v>
      </c>
      <c r="G159" s="70">
        <f t="shared" si="12"/>
        <v>0</v>
      </c>
    </row>
    <row r="160" spans="2:7" s="63" customFormat="1" ht="15.75" customHeight="1" x14ac:dyDescent="0.25">
      <c r="C160" s="80"/>
      <c r="D160" s="81"/>
      <c r="E160" s="81"/>
      <c r="F160" s="81"/>
      <c r="G160" s="82"/>
    </row>
    <row r="161" spans="3:7" s="65" customFormat="1" ht="15.75" customHeight="1" x14ac:dyDescent="0.25">
      <c r="C161" s="256" t="s">
        <v>72</v>
      </c>
      <c r="D161" s="257"/>
      <c r="E161" s="257"/>
      <c r="F161" s="257"/>
      <c r="G161" s="258"/>
    </row>
    <row r="162" spans="3:7" s="65" customFormat="1" ht="21" customHeight="1" thickBot="1" x14ac:dyDescent="0.3">
      <c r="C162" s="73" t="s">
        <v>83</v>
      </c>
      <c r="D162" s="74" t="e">
        <f>'1) Budget Table'!#REF!</f>
        <v>#REF!</v>
      </c>
      <c r="E162" s="74" t="e">
        <f>'1) Budget Table'!#REF!</f>
        <v>#REF!</v>
      </c>
      <c r="F162" s="74" t="e">
        <f>'1) Budget Table'!#REF!</f>
        <v>#REF!</v>
      </c>
      <c r="G162" s="75" t="e">
        <f t="shared" ref="G162:G170" si="13">SUM(D162:F162)</f>
        <v>#REF!</v>
      </c>
    </row>
    <row r="163" spans="3:7" s="65" customFormat="1" ht="15.75" customHeight="1" x14ac:dyDescent="0.25">
      <c r="C163" s="71" t="s">
        <v>8</v>
      </c>
      <c r="D163" s="109"/>
      <c r="E163" s="110"/>
      <c r="F163" s="110"/>
      <c r="G163" s="72">
        <f t="shared" si="13"/>
        <v>0</v>
      </c>
    </row>
    <row r="164" spans="3:7" s="65" customFormat="1" ht="15.75" customHeight="1" x14ac:dyDescent="0.25">
      <c r="C164" s="59" t="s">
        <v>9</v>
      </c>
      <c r="D164" s="111"/>
      <c r="E164" s="19"/>
      <c r="F164" s="19"/>
      <c r="G164" s="70">
        <f t="shared" si="13"/>
        <v>0</v>
      </c>
    </row>
    <row r="165" spans="3:7" s="65" customFormat="1" ht="15.75" customHeight="1" x14ac:dyDescent="0.25">
      <c r="C165" s="59" t="s">
        <v>10</v>
      </c>
      <c r="D165" s="111"/>
      <c r="E165" s="111"/>
      <c r="F165" s="111"/>
      <c r="G165" s="70">
        <f t="shared" si="13"/>
        <v>0</v>
      </c>
    </row>
    <row r="166" spans="3:7" s="65" customFormat="1" ht="15.75" customHeight="1" x14ac:dyDescent="0.25">
      <c r="C166" s="60" t="s">
        <v>11</v>
      </c>
      <c r="D166" s="111"/>
      <c r="E166" s="111"/>
      <c r="F166" s="111"/>
      <c r="G166" s="70">
        <f t="shared" si="13"/>
        <v>0</v>
      </c>
    </row>
    <row r="167" spans="3:7" s="65" customFormat="1" ht="15.75" customHeight="1" x14ac:dyDescent="0.25">
      <c r="C167" s="59" t="s">
        <v>16</v>
      </c>
      <c r="D167" s="111"/>
      <c r="E167" s="111"/>
      <c r="F167" s="111"/>
      <c r="G167" s="70">
        <f t="shared" si="13"/>
        <v>0</v>
      </c>
    </row>
    <row r="168" spans="3:7" s="65" customFormat="1" ht="15.75" customHeight="1" x14ac:dyDescent="0.25">
      <c r="C168" s="59" t="s">
        <v>12</v>
      </c>
      <c r="D168" s="111"/>
      <c r="E168" s="111"/>
      <c r="F168" s="111"/>
      <c r="G168" s="70">
        <f t="shared" si="13"/>
        <v>0</v>
      </c>
    </row>
    <row r="169" spans="3:7" s="65" customFormat="1" ht="15.75" customHeight="1" x14ac:dyDescent="0.25">
      <c r="C169" s="59" t="s">
        <v>82</v>
      </c>
      <c r="D169" s="111"/>
      <c r="E169" s="111"/>
      <c r="F169" s="111"/>
      <c r="G169" s="70">
        <f t="shared" si="13"/>
        <v>0</v>
      </c>
    </row>
    <row r="170" spans="3:7" s="65" customFormat="1" ht="15.75" customHeight="1" x14ac:dyDescent="0.25">
      <c r="C170" s="64" t="s">
        <v>85</v>
      </c>
      <c r="D170" s="76">
        <f>SUM(D163:D169)</f>
        <v>0</v>
      </c>
      <c r="E170" s="76">
        <f>SUM(E163:E169)</f>
        <v>0</v>
      </c>
      <c r="F170" s="76">
        <f>SUM(F163:F169)</f>
        <v>0</v>
      </c>
      <c r="G170" s="70">
        <f t="shared" si="13"/>
        <v>0</v>
      </c>
    </row>
    <row r="171" spans="3:7" s="63" customFormat="1" ht="15.75" customHeight="1" x14ac:dyDescent="0.25">
      <c r="C171" s="80"/>
      <c r="D171" s="81"/>
      <c r="E171" s="81"/>
      <c r="F171" s="81"/>
      <c r="G171" s="82"/>
    </row>
    <row r="172" spans="3:7" s="65" customFormat="1" ht="15.75" customHeight="1" x14ac:dyDescent="0.25">
      <c r="C172" s="256" t="s">
        <v>73</v>
      </c>
      <c r="D172" s="257"/>
      <c r="E172" s="257"/>
      <c r="F172" s="257"/>
      <c r="G172" s="258"/>
    </row>
    <row r="173" spans="3:7" s="65" customFormat="1" ht="19.5" customHeight="1" thickBot="1" x14ac:dyDescent="0.3">
      <c r="C173" s="73" t="s">
        <v>83</v>
      </c>
      <c r="D173" s="74" t="e">
        <f>'1) Budget Table'!#REF!</f>
        <v>#REF!</v>
      </c>
      <c r="E173" s="74" t="e">
        <f>'1) Budget Table'!#REF!</f>
        <v>#REF!</v>
      </c>
      <c r="F173" s="74" t="e">
        <f>'1) Budget Table'!#REF!</f>
        <v>#REF!</v>
      </c>
      <c r="G173" s="75" t="e">
        <f t="shared" ref="G173:G181" si="14">SUM(D173:F173)</f>
        <v>#REF!</v>
      </c>
    </row>
    <row r="174" spans="3:7" s="65" customFormat="1" ht="15.75" customHeight="1" x14ac:dyDescent="0.25">
      <c r="C174" s="71" t="s">
        <v>8</v>
      </c>
      <c r="D174" s="109"/>
      <c r="E174" s="110"/>
      <c r="F174" s="110"/>
      <c r="G174" s="72">
        <f t="shared" si="14"/>
        <v>0</v>
      </c>
    </row>
    <row r="175" spans="3:7" s="65" customFormat="1" ht="15.75" customHeight="1" x14ac:dyDescent="0.25">
      <c r="C175" s="59" t="s">
        <v>9</v>
      </c>
      <c r="D175" s="111"/>
      <c r="E175" s="19"/>
      <c r="F175" s="19"/>
      <c r="G175" s="70">
        <f t="shared" si="14"/>
        <v>0</v>
      </c>
    </row>
    <row r="176" spans="3:7" s="65" customFormat="1" ht="15.75" customHeight="1" x14ac:dyDescent="0.25">
      <c r="C176" s="59" t="s">
        <v>10</v>
      </c>
      <c r="D176" s="111"/>
      <c r="E176" s="111"/>
      <c r="F176" s="111"/>
      <c r="G176" s="70">
        <f t="shared" si="14"/>
        <v>0</v>
      </c>
    </row>
    <row r="177" spans="3:7" s="65" customFormat="1" ht="15.75" customHeight="1" x14ac:dyDescent="0.25">
      <c r="C177" s="60" t="s">
        <v>11</v>
      </c>
      <c r="D177" s="111"/>
      <c r="E177" s="111"/>
      <c r="F177" s="111"/>
      <c r="G177" s="70">
        <f t="shared" si="14"/>
        <v>0</v>
      </c>
    </row>
    <row r="178" spans="3:7" s="65" customFormat="1" ht="15.75" customHeight="1" x14ac:dyDescent="0.25">
      <c r="C178" s="59" t="s">
        <v>16</v>
      </c>
      <c r="D178" s="111"/>
      <c r="E178" s="111"/>
      <c r="F178" s="111"/>
      <c r="G178" s="70">
        <f t="shared" si="14"/>
        <v>0</v>
      </c>
    </row>
    <row r="179" spans="3:7" s="65" customFormat="1" ht="15.75" customHeight="1" x14ac:dyDescent="0.25">
      <c r="C179" s="59" t="s">
        <v>12</v>
      </c>
      <c r="D179" s="111"/>
      <c r="E179" s="111"/>
      <c r="F179" s="111"/>
      <c r="G179" s="70">
        <f t="shared" si="14"/>
        <v>0</v>
      </c>
    </row>
    <row r="180" spans="3:7" s="65" customFormat="1" ht="15.75" customHeight="1" x14ac:dyDescent="0.25">
      <c r="C180" s="59" t="s">
        <v>82</v>
      </c>
      <c r="D180" s="111"/>
      <c r="E180" s="111"/>
      <c r="F180" s="111"/>
      <c r="G180" s="70">
        <f t="shared" si="14"/>
        <v>0</v>
      </c>
    </row>
    <row r="181" spans="3:7" s="65" customFormat="1" ht="15.75" customHeight="1" x14ac:dyDescent="0.25">
      <c r="C181" s="64" t="s">
        <v>85</v>
      </c>
      <c r="D181" s="76">
        <f>SUM(D174:D180)</f>
        <v>0</v>
      </c>
      <c r="E181" s="76">
        <f>SUM(E174:E180)</f>
        <v>0</v>
      </c>
      <c r="F181" s="76">
        <f>SUM(F174:F180)</f>
        <v>0</v>
      </c>
      <c r="G181" s="70">
        <f t="shared" si="14"/>
        <v>0</v>
      </c>
    </row>
    <row r="182" spans="3:7" s="63" customFormat="1" ht="15.75" customHeight="1" x14ac:dyDescent="0.25">
      <c r="C182" s="80"/>
      <c r="D182" s="81"/>
      <c r="E182" s="81"/>
      <c r="F182" s="81"/>
      <c r="G182" s="82"/>
    </row>
    <row r="183" spans="3:7" s="65" customFormat="1" ht="15.75" customHeight="1" x14ac:dyDescent="0.25">
      <c r="C183" s="256" t="s">
        <v>74</v>
      </c>
      <c r="D183" s="257"/>
      <c r="E183" s="257"/>
      <c r="F183" s="257"/>
      <c r="G183" s="258"/>
    </row>
    <row r="184" spans="3:7" s="65" customFormat="1" ht="22.5" customHeight="1" thickBot="1" x14ac:dyDescent="0.3">
      <c r="C184" s="73" t="s">
        <v>83</v>
      </c>
      <c r="D184" s="74" t="e">
        <f>'1) Budget Table'!#REF!</f>
        <v>#REF!</v>
      </c>
      <c r="E184" s="74" t="e">
        <f>'1) Budget Table'!#REF!</f>
        <v>#REF!</v>
      </c>
      <c r="F184" s="74" t="e">
        <f>'1) Budget Table'!#REF!</f>
        <v>#REF!</v>
      </c>
      <c r="G184" s="75" t="e">
        <f t="shared" ref="G184:G192" si="15">SUM(D184:F184)</f>
        <v>#REF!</v>
      </c>
    </row>
    <row r="185" spans="3:7" s="65" customFormat="1" ht="15.75" customHeight="1" x14ac:dyDescent="0.25">
      <c r="C185" s="71" t="s">
        <v>8</v>
      </c>
      <c r="D185" s="109"/>
      <c r="E185" s="110"/>
      <c r="F185" s="110"/>
      <c r="G185" s="72">
        <f t="shared" si="15"/>
        <v>0</v>
      </c>
    </row>
    <row r="186" spans="3:7" s="65" customFormat="1" ht="15.75" customHeight="1" x14ac:dyDescent="0.25">
      <c r="C186" s="59" t="s">
        <v>9</v>
      </c>
      <c r="D186" s="111"/>
      <c r="E186" s="19"/>
      <c r="F186" s="19"/>
      <c r="G186" s="70">
        <f t="shared" si="15"/>
        <v>0</v>
      </c>
    </row>
    <row r="187" spans="3:7" s="65" customFormat="1" ht="15.75" customHeight="1" x14ac:dyDescent="0.25">
      <c r="C187" s="59" t="s">
        <v>10</v>
      </c>
      <c r="D187" s="111"/>
      <c r="E187" s="111"/>
      <c r="F187" s="111"/>
      <c r="G187" s="70">
        <f t="shared" si="15"/>
        <v>0</v>
      </c>
    </row>
    <row r="188" spans="3:7" s="65" customFormat="1" ht="15.75" customHeight="1" x14ac:dyDescent="0.25">
      <c r="C188" s="60" t="s">
        <v>11</v>
      </c>
      <c r="D188" s="111"/>
      <c r="E188" s="111"/>
      <c r="F188" s="111"/>
      <c r="G188" s="70">
        <f t="shared" si="15"/>
        <v>0</v>
      </c>
    </row>
    <row r="189" spans="3:7" s="65" customFormat="1" ht="15.75" customHeight="1" x14ac:dyDescent="0.25">
      <c r="C189" s="59" t="s">
        <v>16</v>
      </c>
      <c r="D189" s="111"/>
      <c r="E189" s="111"/>
      <c r="F189" s="111"/>
      <c r="G189" s="70">
        <f t="shared" si="15"/>
        <v>0</v>
      </c>
    </row>
    <row r="190" spans="3:7" s="65" customFormat="1" ht="15.75" customHeight="1" x14ac:dyDescent="0.25">
      <c r="C190" s="59" t="s">
        <v>12</v>
      </c>
      <c r="D190" s="111"/>
      <c r="E190" s="111"/>
      <c r="F190" s="111"/>
      <c r="G190" s="70">
        <f t="shared" si="15"/>
        <v>0</v>
      </c>
    </row>
    <row r="191" spans="3:7" s="65" customFormat="1" ht="15.75" customHeight="1" x14ac:dyDescent="0.25">
      <c r="C191" s="59" t="s">
        <v>82</v>
      </c>
      <c r="D191" s="111"/>
      <c r="E191" s="111"/>
      <c r="F191" s="111"/>
      <c r="G191" s="70">
        <f t="shared" si="15"/>
        <v>0</v>
      </c>
    </row>
    <row r="192" spans="3:7" s="65" customFormat="1" ht="15.75" customHeight="1" x14ac:dyDescent="0.25">
      <c r="C192" s="64" t="s">
        <v>85</v>
      </c>
      <c r="D192" s="76">
        <f>SUM(D185:D191)</f>
        <v>0</v>
      </c>
      <c r="E192" s="76">
        <f>SUM(E185:E191)</f>
        <v>0</v>
      </c>
      <c r="F192" s="76">
        <f>SUM(F185:F191)</f>
        <v>0</v>
      </c>
      <c r="G192" s="70">
        <f t="shared" si="15"/>
        <v>0</v>
      </c>
    </row>
    <row r="193" spans="3:7" s="65" customFormat="1" ht="15.75" customHeight="1" x14ac:dyDescent="0.25">
      <c r="C193" s="61"/>
      <c r="D193" s="63"/>
      <c r="E193" s="63"/>
      <c r="F193" s="63"/>
      <c r="G193" s="61"/>
    </row>
    <row r="194" spans="3:7" s="65" customFormat="1" ht="15.75" customHeight="1" x14ac:dyDescent="0.25">
      <c r="C194" s="256" t="s">
        <v>453</v>
      </c>
      <c r="D194" s="257"/>
      <c r="E194" s="257"/>
      <c r="F194" s="257"/>
      <c r="G194" s="258"/>
    </row>
    <row r="195" spans="3:7" s="65" customFormat="1" ht="19.5" customHeight="1" thickBot="1" x14ac:dyDescent="0.3">
      <c r="C195" s="73" t="s">
        <v>454</v>
      </c>
      <c r="D195" s="74">
        <f>'1) Budget Table'!D61</f>
        <v>0</v>
      </c>
      <c r="E195" s="74">
        <f>'1) Budget Table'!E61</f>
        <v>0</v>
      </c>
      <c r="F195" s="74">
        <f>'1) Budget Table'!F61</f>
        <v>0</v>
      </c>
      <c r="G195" s="75">
        <f t="shared" ref="G195:G203" si="16">SUM(D195:F195)</f>
        <v>0</v>
      </c>
    </row>
    <row r="196" spans="3:7" s="65" customFormat="1" ht="15.75" customHeight="1" x14ac:dyDescent="0.25">
      <c r="C196" s="71" t="s">
        <v>8</v>
      </c>
      <c r="D196" s="109"/>
      <c r="E196" s="110"/>
      <c r="F196" s="110"/>
      <c r="G196" s="72">
        <f t="shared" si="16"/>
        <v>0</v>
      </c>
    </row>
    <row r="197" spans="3:7" s="65" customFormat="1" ht="15.75" customHeight="1" x14ac:dyDescent="0.25">
      <c r="C197" s="59" t="s">
        <v>9</v>
      </c>
      <c r="D197" s="111"/>
      <c r="E197" s="19"/>
      <c r="F197" s="19"/>
      <c r="G197" s="70">
        <f t="shared" si="16"/>
        <v>0</v>
      </c>
    </row>
    <row r="198" spans="3:7" s="65" customFormat="1" ht="15.75" customHeight="1" x14ac:dyDescent="0.25">
      <c r="C198" s="59" t="s">
        <v>10</v>
      </c>
      <c r="D198" s="111"/>
      <c r="E198" s="111"/>
      <c r="F198" s="111"/>
      <c r="G198" s="70">
        <f t="shared" si="16"/>
        <v>0</v>
      </c>
    </row>
    <row r="199" spans="3:7" s="65" customFormat="1" ht="15.75" customHeight="1" x14ac:dyDescent="0.25">
      <c r="C199" s="60" t="s">
        <v>11</v>
      </c>
      <c r="D199" s="111"/>
      <c r="E199" s="111"/>
      <c r="F199" s="111"/>
      <c r="G199" s="70">
        <f t="shared" si="16"/>
        <v>0</v>
      </c>
    </row>
    <row r="200" spans="3:7" s="65" customFormat="1" ht="15.75" customHeight="1" x14ac:dyDescent="0.25">
      <c r="C200" s="59" t="s">
        <v>16</v>
      </c>
      <c r="D200" s="111"/>
      <c r="E200" s="111"/>
      <c r="F200" s="111"/>
      <c r="G200" s="70">
        <f t="shared" si="16"/>
        <v>0</v>
      </c>
    </row>
    <row r="201" spans="3:7" s="65" customFormat="1" ht="15.75" customHeight="1" x14ac:dyDescent="0.25">
      <c r="C201" s="59" t="s">
        <v>12</v>
      </c>
      <c r="D201" s="111"/>
      <c r="E201" s="111"/>
      <c r="F201" s="111"/>
      <c r="G201" s="70">
        <f t="shared" si="16"/>
        <v>0</v>
      </c>
    </row>
    <row r="202" spans="3:7" s="65" customFormat="1" ht="15.75" customHeight="1" x14ac:dyDescent="0.25">
      <c r="C202" s="59" t="s">
        <v>82</v>
      </c>
      <c r="D202" s="111"/>
      <c r="E202" s="111"/>
      <c r="F202" s="111"/>
      <c r="G202" s="70">
        <f t="shared" si="16"/>
        <v>0</v>
      </c>
    </row>
    <row r="203" spans="3:7" s="65" customFormat="1" ht="15.75" customHeight="1" x14ac:dyDescent="0.25">
      <c r="C203" s="64" t="s">
        <v>85</v>
      </c>
      <c r="D203" s="76">
        <f>SUM(D196:D202)</f>
        <v>0</v>
      </c>
      <c r="E203" s="76">
        <f>SUM(E196:E202)</f>
        <v>0</v>
      </c>
      <c r="F203" s="76">
        <f>SUM(F196:F202)</f>
        <v>0</v>
      </c>
      <c r="G203" s="70">
        <f t="shared" si="16"/>
        <v>0</v>
      </c>
    </row>
    <row r="204" spans="3:7" s="65" customFormat="1" ht="15.75" customHeight="1" thickBot="1" x14ac:dyDescent="0.3">
      <c r="C204" s="61"/>
      <c r="D204" s="63"/>
      <c r="E204" s="63"/>
      <c r="F204" s="63"/>
      <c r="G204" s="61"/>
    </row>
    <row r="205" spans="3:7" s="65" customFormat="1" ht="19.5" customHeight="1" thickBot="1" x14ac:dyDescent="0.3">
      <c r="C205" s="267" t="s">
        <v>17</v>
      </c>
      <c r="D205" s="268"/>
      <c r="E205" s="268"/>
      <c r="F205" s="268"/>
      <c r="G205" s="269"/>
    </row>
    <row r="206" spans="3:7" s="65" customFormat="1" ht="19.5" customHeight="1" x14ac:dyDescent="0.25">
      <c r="C206" s="87"/>
      <c r="D206" s="69" t="s">
        <v>446</v>
      </c>
      <c r="E206" s="69" t="s">
        <v>447</v>
      </c>
      <c r="F206" s="69" t="s">
        <v>448</v>
      </c>
      <c r="G206" s="259" t="s">
        <v>17</v>
      </c>
    </row>
    <row r="207" spans="3:7" s="65" customFormat="1" ht="19.5" customHeight="1" x14ac:dyDescent="0.25">
      <c r="C207" s="87"/>
      <c r="D207" s="62" t="str">
        <f>'1) Budget Table'!D13</f>
        <v>UNDP</v>
      </c>
      <c r="E207" s="62">
        <f>'1) Budget Table'!E13</f>
        <v>0</v>
      </c>
      <c r="F207" s="62">
        <f>'1) Budget Table'!F13</f>
        <v>0</v>
      </c>
      <c r="G207" s="260"/>
    </row>
    <row r="208" spans="3:7" s="65" customFormat="1" ht="19.5" customHeight="1" x14ac:dyDescent="0.25">
      <c r="C208" s="21" t="s">
        <v>8</v>
      </c>
      <c r="D208" s="88">
        <f t="shared" ref="D208:F214" si="17">SUM(D185,D174,D163,D152,D140,D129,D118,D107,D95,D84,D73,D62,D50,D39,D28,D17,D196)</f>
        <v>915500</v>
      </c>
      <c r="E208" s="88">
        <f t="shared" si="17"/>
        <v>0</v>
      </c>
      <c r="F208" s="88">
        <f t="shared" si="17"/>
        <v>0</v>
      </c>
      <c r="G208" s="85">
        <f t="shared" ref="G208:G215" si="18">SUM(D208:F208)</f>
        <v>915500</v>
      </c>
    </row>
    <row r="209" spans="3:14" s="65" customFormat="1" ht="34.5" customHeight="1" x14ac:dyDescent="0.25">
      <c r="C209" s="21" t="s">
        <v>9</v>
      </c>
      <c r="D209" s="88">
        <f t="shared" si="17"/>
        <v>0</v>
      </c>
      <c r="E209" s="88">
        <f t="shared" si="17"/>
        <v>0</v>
      </c>
      <c r="F209" s="88">
        <f t="shared" si="17"/>
        <v>0</v>
      </c>
      <c r="G209" s="86">
        <f t="shared" si="18"/>
        <v>0</v>
      </c>
    </row>
    <row r="210" spans="3:14" s="65" customFormat="1" ht="48" customHeight="1" x14ac:dyDescent="0.25">
      <c r="C210" s="21" t="s">
        <v>10</v>
      </c>
      <c r="D210" s="88">
        <f t="shared" si="17"/>
        <v>788747</v>
      </c>
      <c r="E210" s="88">
        <f t="shared" si="17"/>
        <v>0</v>
      </c>
      <c r="F210" s="88">
        <f t="shared" si="17"/>
        <v>0</v>
      </c>
      <c r="G210" s="86">
        <f t="shared" si="18"/>
        <v>788747</v>
      </c>
    </row>
    <row r="211" spans="3:14" s="65" customFormat="1" ht="33" customHeight="1" x14ac:dyDescent="0.25">
      <c r="C211" s="36" t="s">
        <v>11</v>
      </c>
      <c r="D211" s="88">
        <f t="shared" si="17"/>
        <v>305000</v>
      </c>
      <c r="E211" s="88">
        <f t="shared" si="17"/>
        <v>0</v>
      </c>
      <c r="F211" s="88">
        <f t="shared" si="17"/>
        <v>0</v>
      </c>
      <c r="G211" s="86">
        <f t="shared" si="18"/>
        <v>305000</v>
      </c>
    </row>
    <row r="212" spans="3:14" s="65" customFormat="1" ht="21" customHeight="1" x14ac:dyDescent="0.25">
      <c r="C212" s="21" t="s">
        <v>16</v>
      </c>
      <c r="D212" s="88">
        <f t="shared" si="17"/>
        <v>58406</v>
      </c>
      <c r="E212" s="88">
        <f t="shared" si="17"/>
        <v>0</v>
      </c>
      <c r="F212" s="88">
        <f t="shared" si="17"/>
        <v>0</v>
      </c>
      <c r="G212" s="86">
        <f t="shared" si="18"/>
        <v>58406</v>
      </c>
      <c r="H212" s="25"/>
      <c r="I212" s="25"/>
      <c r="J212" s="25"/>
      <c r="K212" s="25"/>
      <c r="L212" s="25"/>
      <c r="M212" s="24"/>
    </row>
    <row r="213" spans="3:14" s="65" customFormat="1" ht="39.75" customHeight="1" x14ac:dyDescent="0.25">
      <c r="C213" s="21" t="s">
        <v>12</v>
      </c>
      <c r="D213" s="88">
        <f t="shared" si="17"/>
        <v>0</v>
      </c>
      <c r="E213" s="88">
        <f t="shared" si="17"/>
        <v>0</v>
      </c>
      <c r="F213" s="88">
        <f t="shared" si="17"/>
        <v>0</v>
      </c>
      <c r="G213" s="86">
        <f t="shared" si="18"/>
        <v>0</v>
      </c>
      <c r="H213" s="25"/>
      <c r="I213" s="25"/>
      <c r="J213" s="25"/>
      <c r="K213" s="25"/>
      <c r="L213" s="25"/>
      <c r="M213" s="24"/>
    </row>
    <row r="214" spans="3:14" s="65" customFormat="1" ht="23.25" customHeight="1" x14ac:dyDescent="0.25">
      <c r="C214" s="21" t="s">
        <v>82</v>
      </c>
      <c r="D214" s="150">
        <f t="shared" si="17"/>
        <v>268796</v>
      </c>
      <c r="E214" s="150">
        <f t="shared" si="17"/>
        <v>0</v>
      </c>
      <c r="F214" s="150">
        <f t="shared" si="17"/>
        <v>0</v>
      </c>
      <c r="G214" s="86">
        <f t="shared" si="18"/>
        <v>268796</v>
      </c>
      <c r="H214" s="25"/>
      <c r="I214" s="25"/>
      <c r="J214" s="25"/>
      <c r="K214" s="25"/>
      <c r="L214" s="25"/>
      <c r="M214" s="24"/>
    </row>
    <row r="215" spans="3:14" s="65" customFormat="1" ht="22.5" customHeight="1" x14ac:dyDescent="0.25">
      <c r="C215" s="152" t="s">
        <v>459</v>
      </c>
      <c r="D215" s="151">
        <f>SUM(D208:D214)</f>
        <v>2336449</v>
      </c>
      <c r="E215" s="151">
        <f>SUM(E208:E214)</f>
        <v>0</v>
      </c>
      <c r="F215" s="151">
        <f>SUM(F208:F214)</f>
        <v>0</v>
      </c>
      <c r="G215" s="153">
        <f t="shared" si="18"/>
        <v>2336449</v>
      </c>
      <c r="H215" s="25"/>
      <c r="I215" s="25"/>
      <c r="J215" s="25"/>
      <c r="K215" s="25"/>
      <c r="L215" s="25"/>
      <c r="M215" s="24"/>
    </row>
    <row r="216" spans="3:14" s="65" customFormat="1" ht="26.25" customHeight="1" thickBot="1" x14ac:dyDescent="0.3">
      <c r="C216" s="156" t="s">
        <v>457</v>
      </c>
      <c r="D216" s="90">
        <f>D215*0.07</f>
        <v>163551.43000000002</v>
      </c>
      <c r="E216" s="90">
        <f t="shared" ref="E216:G216" si="19">E215*0.07</f>
        <v>0</v>
      </c>
      <c r="F216" s="90">
        <f t="shared" si="19"/>
        <v>0</v>
      </c>
      <c r="G216" s="157">
        <f t="shared" si="19"/>
        <v>163551.43000000002</v>
      </c>
      <c r="H216" s="38"/>
      <c r="I216" s="38"/>
      <c r="J216" s="38"/>
      <c r="K216" s="38"/>
      <c r="L216" s="66"/>
      <c r="M216" s="63"/>
    </row>
    <row r="217" spans="3:14" s="65" customFormat="1" ht="23.25" customHeight="1" thickBot="1" x14ac:dyDescent="0.3">
      <c r="C217" s="154" t="s">
        <v>458</v>
      </c>
      <c r="D217" s="155">
        <f>SUM(D215:D216)</f>
        <v>2500000.4300000002</v>
      </c>
      <c r="E217" s="155">
        <f t="shared" ref="E217:G217" si="20">SUM(E215:E216)</f>
        <v>0</v>
      </c>
      <c r="F217" s="155">
        <f t="shared" si="20"/>
        <v>0</v>
      </c>
      <c r="G217" s="89">
        <f t="shared" si="20"/>
        <v>2500000.4300000002</v>
      </c>
      <c r="H217" s="38"/>
      <c r="I217" s="38"/>
      <c r="J217" s="38"/>
      <c r="K217" s="38"/>
      <c r="L217" s="66"/>
      <c r="M217" s="63"/>
    </row>
    <row r="218" spans="3:14" ht="15.75" customHeight="1" x14ac:dyDescent="0.25">
      <c r="L218" s="67"/>
    </row>
    <row r="219" spans="3:14" ht="15.75" customHeight="1" x14ac:dyDescent="0.25">
      <c r="H219" s="48"/>
      <c r="I219" s="48"/>
      <c r="L219" s="67"/>
    </row>
    <row r="220" spans="3:14" ht="15.75" customHeight="1" x14ac:dyDescent="0.25">
      <c r="H220" s="48"/>
      <c r="I220" s="48"/>
      <c r="L220" s="65"/>
    </row>
    <row r="221" spans="3:14" ht="40.5" customHeight="1" x14ac:dyDescent="0.25">
      <c r="H221" s="48"/>
      <c r="I221" s="48"/>
      <c r="L221" s="68"/>
    </row>
    <row r="222" spans="3:14" ht="24.75" customHeight="1" x14ac:dyDescent="0.25">
      <c r="H222" s="48"/>
      <c r="I222" s="48"/>
      <c r="L222" s="68"/>
    </row>
    <row r="223" spans="3:14" ht="41.25" customHeight="1" x14ac:dyDescent="0.25">
      <c r="H223" s="13"/>
      <c r="I223" s="48"/>
      <c r="L223" s="68"/>
    </row>
    <row r="224" spans="3:14" ht="51.75" customHeight="1" x14ac:dyDescent="0.25">
      <c r="H224" s="13"/>
      <c r="I224" s="48"/>
      <c r="L224" s="68"/>
      <c r="N224" s="61"/>
    </row>
    <row r="225" spans="3:14" ht="42" customHeight="1" x14ac:dyDescent="0.25">
      <c r="H225" s="48"/>
      <c r="I225" s="48"/>
      <c r="L225" s="68"/>
      <c r="N225" s="61"/>
    </row>
    <row r="226" spans="3:14" s="63" customFormat="1" ht="42" customHeight="1" x14ac:dyDescent="0.25">
      <c r="C226" s="61"/>
      <c r="G226" s="61"/>
      <c r="H226" s="65"/>
      <c r="I226" s="48"/>
      <c r="J226" s="61"/>
      <c r="K226" s="61"/>
      <c r="L226" s="68"/>
      <c r="M226" s="61"/>
    </row>
    <row r="227" spans="3:14" s="63" customFormat="1" ht="42" customHeight="1" x14ac:dyDescent="0.25">
      <c r="C227" s="61"/>
      <c r="G227" s="61"/>
      <c r="H227" s="61"/>
      <c r="I227" s="48"/>
      <c r="J227" s="61"/>
      <c r="K227" s="61"/>
      <c r="L227" s="61"/>
      <c r="M227" s="61"/>
    </row>
    <row r="228" spans="3:14" s="63" customFormat="1" ht="63.75" customHeight="1" x14ac:dyDescent="0.25">
      <c r="C228" s="61"/>
      <c r="G228" s="61"/>
      <c r="H228" s="61"/>
      <c r="I228" s="67"/>
      <c r="J228" s="65"/>
      <c r="K228" s="65"/>
      <c r="L228" s="61"/>
      <c r="M228" s="61"/>
    </row>
    <row r="229" spans="3:14" s="63" customFormat="1" ht="42" customHeight="1" x14ac:dyDescent="0.25">
      <c r="C229" s="61"/>
      <c r="G229" s="61"/>
      <c r="H229" s="61"/>
      <c r="I229" s="61"/>
      <c r="J229" s="61"/>
      <c r="K229" s="61"/>
      <c r="L229" s="61"/>
      <c r="M229" s="67"/>
    </row>
    <row r="230" spans="3:14" ht="23.25" customHeight="1" x14ac:dyDescent="0.25">
      <c r="N230" s="61"/>
    </row>
    <row r="231" spans="3:14" ht="27.75" customHeight="1" x14ac:dyDescent="0.25">
      <c r="L231" s="65"/>
      <c r="N231" s="61"/>
    </row>
    <row r="232" spans="3:14" ht="55.5" customHeight="1" x14ac:dyDescent="0.25">
      <c r="N232" s="61"/>
    </row>
    <row r="233" spans="3:14" ht="57.75" customHeight="1" x14ac:dyDescent="0.25">
      <c r="M233" s="65"/>
      <c r="N233" s="61"/>
    </row>
    <row r="234" spans="3:14" ht="21.75" customHeight="1" x14ac:dyDescent="0.25">
      <c r="N234" s="61"/>
    </row>
    <row r="235" spans="3:14" ht="49.5" customHeight="1" x14ac:dyDescent="0.25">
      <c r="N235" s="61"/>
    </row>
    <row r="236" spans="3:14" ht="28.5" customHeight="1" x14ac:dyDescent="0.25">
      <c r="N236" s="61"/>
    </row>
    <row r="237" spans="3:14" ht="28.5" customHeight="1" x14ac:dyDescent="0.25">
      <c r="N237" s="61"/>
    </row>
    <row r="238" spans="3:14" ht="28.5" customHeight="1" x14ac:dyDescent="0.25">
      <c r="N238" s="61"/>
    </row>
    <row r="239" spans="3:14" ht="23.25" customHeight="1" x14ac:dyDescent="0.25">
      <c r="N239" s="67"/>
    </row>
    <row r="240" spans="3:14" ht="43.5" customHeight="1" x14ac:dyDescent="0.25">
      <c r="N240" s="67"/>
    </row>
    <row r="241" spans="3:14" ht="55.5" customHeight="1" x14ac:dyDescent="0.25">
      <c r="N241" s="61"/>
    </row>
    <row r="242" spans="3:14" ht="42.75" customHeight="1" x14ac:dyDescent="0.25">
      <c r="N242" s="67"/>
    </row>
    <row r="243" spans="3:14" ht="21.75" customHeight="1" x14ac:dyDescent="0.25">
      <c r="N243" s="67"/>
    </row>
    <row r="244" spans="3:14" ht="21.75" customHeight="1" x14ac:dyDescent="0.25">
      <c r="N244" s="67"/>
    </row>
    <row r="245" spans="3:14" s="65" customFormat="1" ht="23.25" customHeight="1" x14ac:dyDescent="0.25">
      <c r="C245" s="61"/>
      <c r="D245" s="63"/>
      <c r="E245" s="63"/>
      <c r="F245" s="63"/>
      <c r="G245" s="61"/>
      <c r="H245" s="61"/>
      <c r="I245" s="61"/>
      <c r="J245" s="61"/>
      <c r="K245" s="61"/>
      <c r="L245" s="61"/>
      <c r="M245" s="61"/>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Table'!$G$74</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2" t="s">
        <v>26</v>
      </c>
      <c r="C2" s="1"/>
      <c r="D2" s="1"/>
      <c r="E2" s="1"/>
      <c r="F2" s="1"/>
    </row>
    <row r="3" spans="2:6" x14ac:dyDescent="0.25">
      <c r="B3" s="163"/>
    </row>
    <row r="4" spans="2:6" ht="30.75" customHeight="1" x14ac:dyDescent="0.25">
      <c r="B4" s="164" t="s">
        <v>19</v>
      </c>
    </row>
    <row r="5" spans="2:6" ht="30.75" customHeight="1" x14ac:dyDescent="0.25">
      <c r="B5" s="164"/>
    </row>
    <row r="6" spans="2:6" ht="60" x14ac:dyDescent="0.25">
      <c r="B6" s="164" t="s">
        <v>20</v>
      </c>
    </row>
    <row r="7" spans="2:6" x14ac:dyDescent="0.25">
      <c r="B7" s="164"/>
    </row>
    <row r="8" spans="2:6" ht="60" x14ac:dyDescent="0.25">
      <c r="B8" s="164" t="s">
        <v>21</v>
      </c>
    </row>
    <row r="9" spans="2:6" x14ac:dyDescent="0.25">
      <c r="B9" s="164"/>
    </row>
    <row r="10" spans="2:6" ht="60" x14ac:dyDescent="0.25">
      <c r="B10" s="164" t="s">
        <v>22</v>
      </c>
    </row>
    <row r="11" spans="2:6" x14ac:dyDescent="0.25">
      <c r="B11" s="164"/>
    </row>
    <row r="12" spans="2:6" ht="30" x14ac:dyDescent="0.25">
      <c r="B12" s="164" t="s">
        <v>23</v>
      </c>
    </row>
    <row r="13" spans="2:6" x14ac:dyDescent="0.25">
      <c r="B13" s="164"/>
    </row>
    <row r="14" spans="2:6" ht="60" x14ac:dyDescent="0.25">
      <c r="B14" s="164" t="s">
        <v>24</v>
      </c>
    </row>
    <row r="15" spans="2:6" x14ac:dyDescent="0.25">
      <c r="B15" s="164"/>
    </row>
    <row r="16" spans="2:6" ht="45.75" thickBot="1" x14ac:dyDescent="0.3">
      <c r="B16" s="165" t="s">
        <v>25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9" t="s">
        <v>468</v>
      </c>
      <c r="C2" s="280"/>
      <c r="D2" s="281"/>
    </row>
    <row r="3" spans="2:4" ht="15.75" thickBot="1" x14ac:dyDescent="0.3">
      <c r="B3" s="282"/>
      <c r="C3" s="283"/>
      <c r="D3" s="284"/>
    </row>
    <row r="4" spans="2:4" ht="15.75" thickBot="1" x14ac:dyDescent="0.3"/>
    <row r="5" spans="2:4" x14ac:dyDescent="0.25">
      <c r="B5" s="290" t="s">
        <v>86</v>
      </c>
      <c r="C5" s="291"/>
      <c r="D5" s="292"/>
    </row>
    <row r="6" spans="2:4" ht="15.75" thickBot="1" x14ac:dyDescent="0.3">
      <c r="B6" s="287"/>
      <c r="C6" s="288"/>
      <c r="D6" s="289"/>
    </row>
    <row r="7" spans="2:4" x14ac:dyDescent="0.25">
      <c r="B7" s="98" t="s">
        <v>96</v>
      </c>
      <c r="C7" s="285">
        <f>SUM('1) Budget Table'!D24:F24,'1) Budget Table'!D34:F34,'1) Budget Table'!D44:F44,'1) Budget Table'!D54:F54)</f>
        <v>2336449</v>
      </c>
      <c r="D7" s="286"/>
    </row>
    <row r="8" spans="2:4" x14ac:dyDescent="0.25">
      <c r="B8" s="98" t="s">
        <v>443</v>
      </c>
      <c r="C8" s="293">
        <f>SUM(D10:D14)</f>
        <v>0</v>
      </c>
      <c r="D8" s="294"/>
    </row>
    <row r="9" spans="2:4" x14ac:dyDescent="0.25">
      <c r="B9" s="99" t="s">
        <v>437</v>
      </c>
      <c r="C9" s="100" t="s">
        <v>438</v>
      </c>
      <c r="D9" s="101" t="s">
        <v>439</v>
      </c>
    </row>
    <row r="10" spans="2:4" ht="35.1" customHeight="1" x14ac:dyDescent="0.25">
      <c r="B10" s="126"/>
      <c r="C10" s="103"/>
      <c r="D10" s="104">
        <f>$C$7*C10</f>
        <v>0</v>
      </c>
    </row>
    <row r="11" spans="2:4" ht="35.1" customHeight="1" x14ac:dyDescent="0.25">
      <c r="B11" s="126"/>
      <c r="C11" s="103"/>
      <c r="D11" s="104">
        <f>C7*C11</f>
        <v>0</v>
      </c>
    </row>
    <row r="12" spans="2:4" ht="35.1" customHeight="1" x14ac:dyDescent="0.25">
      <c r="B12" s="127"/>
      <c r="C12" s="103"/>
      <c r="D12" s="104">
        <f>C7*C12</f>
        <v>0</v>
      </c>
    </row>
    <row r="13" spans="2:4" ht="35.1" customHeight="1" x14ac:dyDescent="0.25">
      <c r="B13" s="127"/>
      <c r="C13" s="103"/>
      <c r="D13" s="104">
        <f>C7*C13</f>
        <v>0</v>
      </c>
    </row>
    <row r="14" spans="2:4" ht="35.1" customHeight="1" thickBot="1" x14ac:dyDescent="0.3">
      <c r="B14" s="128"/>
      <c r="C14" s="103"/>
      <c r="D14" s="108">
        <f>C7*C14</f>
        <v>0</v>
      </c>
    </row>
    <row r="15" spans="2:4" ht="15.75" thickBot="1" x14ac:dyDescent="0.3"/>
    <row r="16" spans="2:4" x14ac:dyDescent="0.25">
      <c r="B16" s="290" t="s">
        <v>440</v>
      </c>
      <c r="C16" s="291"/>
      <c r="D16" s="292"/>
    </row>
    <row r="17" spans="2:4" ht="15.75" thickBot="1" x14ac:dyDescent="0.3">
      <c r="B17" s="295"/>
      <c r="C17" s="296"/>
      <c r="D17" s="297"/>
    </row>
    <row r="18" spans="2:4" x14ac:dyDescent="0.25">
      <c r="B18" s="98" t="s">
        <v>96</v>
      </c>
      <c r="C18" s="285" t="e">
        <f>SUM('1) Budget Table'!#REF!,'1) Budget Table'!#REF!,'1) Budget Table'!#REF!,'1) Budget Table'!#REF!)</f>
        <v>#REF!</v>
      </c>
      <c r="D18" s="286"/>
    </row>
    <row r="19" spans="2:4" x14ac:dyDescent="0.25">
      <c r="B19" s="98" t="s">
        <v>443</v>
      </c>
      <c r="C19" s="293" t="e">
        <f>SUM(D21:D25)</f>
        <v>#REF!</v>
      </c>
      <c r="D19" s="294"/>
    </row>
    <row r="20" spans="2:4" x14ac:dyDescent="0.25">
      <c r="B20" s="99" t="s">
        <v>437</v>
      </c>
      <c r="C20" s="100" t="s">
        <v>438</v>
      </c>
      <c r="D20" s="101" t="s">
        <v>439</v>
      </c>
    </row>
    <row r="21" spans="2:4" ht="35.1" customHeight="1" x14ac:dyDescent="0.25">
      <c r="B21" s="102"/>
      <c r="C21" s="103"/>
      <c r="D21" s="104" t="e">
        <f>$C$18*C21</f>
        <v>#REF!</v>
      </c>
    </row>
    <row r="22" spans="2:4" ht="35.1" customHeight="1" x14ac:dyDescent="0.25">
      <c r="B22" s="105"/>
      <c r="C22" s="103"/>
      <c r="D22" s="104" t="e">
        <f>$C$18*C22</f>
        <v>#REF!</v>
      </c>
    </row>
    <row r="23" spans="2:4" ht="35.1" customHeight="1" x14ac:dyDescent="0.25">
      <c r="B23" s="106"/>
      <c r="C23" s="103"/>
      <c r="D23" s="104" t="e">
        <f>$C$18*C23</f>
        <v>#REF!</v>
      </c>
    </row>
    <row r="24" spans="2:4" ht="35.1" customHeight="1" x14ac:dyDescent="0.25">
      <c r="B24" s="106"/>
      <c r="C24" s="103"/>
      <c r="D24" s="104" t="e">
        <f>$C$18*C24</f>
        <v>#REF!</v>
      </c>
    </row>
    <row r="25" spans="2:4" ht="35.1" customHeight="1" thickBot="1" x14ac:dyDescent="0.3">
      <c r="B25" s="107"/>
      <c r="C25" s="103"/>
      <c r="D25" s="104" t="e">
        <f>$C$18*C25</f>
        <v>#REF!</v>
      </c>
    </row>
    <row r="26" spans="2:4" ht="15.75" thickBot="1" x14ac:dyDescent="0.3"/>
    <row r="27" spans="2:4" x14ac:dyDescent="0.25">
      <c r="B27" s="290" t="s">
        <v>441</v>
      </c>
      <c r="C27" s="291"/>
      <c r="D27" s="292"/>
    </row>
    <row r="28" spans="2:4" ht="15.75" thickBot="1" x14ac:dyDescent="0.3">
      <c r="B28" s="287"/>
      <c r="C28" s="288"/>
      <c r="D28" s="289"/>
    </row>
    <row r="29" spans="2:4" x14ac:dyDescent="0.25">
      <c r="B29" s="98" t="s">
        <v>96</v>
      </c>
      <c r="C29" s="285" t="e">
        <f>SUM('1) Budget Table'!#REF!,'1) Budget Table'!#REF!,'1) Budget Table'!#REF!,'1) Budget Table'!#REF!)</f>
        <v>#REF!</v>
      </c>
      <c r="D29" s="286"/>
    </row>
    <row r="30" spans="2:4" x14ac:dyDescent="0.25">
      <c r="B30" s="98" t="s">
        <v>443</v>
      </c>
      <c r="C30" s="293" t="e">
        <f>SUM(D32:D36)</f>
        <v>#REF!</v>
      </c>
      <c r="D30" s="294"/>
    </row>
    <row r="31" spans="2:4" x14ac:dyDescent="0.25">
      <c r="B31" s="99" t="s">
        <v>437</v>
      </c>
      <c r="C31" s="100" t="s">
        <v>438</v>
      </c>
      <c r="D31" s="101" t="s">
        <v>439</v>
      </c>
    </row>
    <row r="32" spans="2:4" ht="35.1" customHeight="1" x14ac:dyDescent="0.25">
      <c r="B32" s="102"/>
      <c r="C32" s="103"/>
      <c r="D32" s="104" t="e">
        <f>$C$29*C32</f>
        <v>#REF!</v>
      </c>
    </row>
    <row r="33" spans="2:4" ht="35.1" customHeight="1" x14ac:dyDescent="0.25">
      <c r="B33" s="105"/>
      <c r="C33" s="103"/>
      <c r="D33" s="104" t="e">
        <f>$C$29*C33</f>
        <v>#REF!</v>
      </c>
    </row>
    <row r="34" spans="2:4" ht="35.1" customHeight="1" x14ac:dyDescent="0.25">
      <c r="B34" s="106"/>
      <c r="C34" s="103"/>
      <c r="D34" s="104" t="e">
        <f>$C$29*C34</f>
        <v>#REF!</v>
      </c>
    </row>
    <row r="35" spans="2:4" ht="35.1" customHeight="1" x14ac:dyDescent="0.25">
      <c r="B35" s="106"/>
      <c r="C35" s="103"/>
      <c r="D35" s="104" t="e">
        <f>$C$29*C35</f>
        <v>#REF!</v>
      </c>
    </row>
    <row r="36" spans="2:4" ht="35.1" customHeight="1" thickBot="1" x14ac:dyDescent="0.3">
      <c r="B36" s="107"/>
      <c r="C36" s="103"/>
      <c r="D36" s="104" t="e">
        <f>$C$29*C36</f>
        <v>#REF!</v>
      </c>
    </row>
    <row r="37" spans="2:4" ht="15.75" thickBot="1" x14ac:dyDescent="0.3"/>
    <row r="38" spans="2:4" x14ac:dyDescent="0.25">
      <c r="B38" s="290" t="s">
        <v>442</v>
      </c>
      <c r="C38" s="291"/>
      <c r="D38" s="292"/>
    </row>
    <row r="39" spans="2:4" ht="15.75" thickBot="1" x14ac:dyDescent="0.3">
      <c r="B39" s="287"/>
      <c r="C39" s="288"/>
      <c r="D39" s="289"/>
    </row>
    <row r="40" spans="2:4" x14ac:dyDescent="0.25">
      <c r="B40" s="98" t="s">
        <v>96</v>
      </c>
      <c r="C40" s="285" t="e">
        <f>SUM('1) Budget Table'!#REF!,'1) Budget Table'!#REF!,'1) Budget Table'!#REF!,'1) Budget Table'!#REF!)</f>
        <v>#REF!</v>
      </c>
      <c r="D40" s="286"/>
    </row>
    <row r="41" spans="2:4" x14ac:dyDescent="0.25">
      <c r="B41" s="98" t="s">
        <v>443</v>
      </c>
      <c r="C41" s="293" t="e">
        <f>SUM(D43:D47)</f>
        <v>#REF!</v>
      </c>
      <c r="D41" s="294"/>
    </row>
    <row r="42" spans="2:4" x14ac:dyDescent="0.25">
      <c r="B42" s="99" t="s">
        <v>437</v>
      </c>
      <c r="C42" s="100" t="s">
        <v>438</v>
      </c>
      <c r="D42" s="101" t="s">
        <v>439</v>
      </c>
    </row>
    <row r="43" spans="2:4" ht="35.1" customHeight="1" x14ac:dyDescent="0.25">
      <c r="B43" s="102"/>
      <c r="C43" s="103"/>
      <c r="D43" s="104" t="e">
        <f>$C$40*C43</f>
        <v>#REF!</v>
      </c>
    </row>
    <row r="44" spans="2:4" ht="35.1" customHeight="1" x14ac:dyDescent="0.25">
      <c r="B44" s="105"/>
      <c r="C44" s="103"/>
      <c r="D44" s="104" t="e">
        <f>$C$40*C44</f>
        <v>#REF!</v>
      </c>
    </row>
    <row r="45" spans="2:4" ht="35.1" customHeight="1" x14ac:dyDescent="0.25">
      <c r="B45" s="106"/>
      <c r="C45" s="103"/>
      <c r="D45" s="104" t="e">
        <f>$C$40*C45</f>
        <v>#REF!</v>
      </c>
    </row>
    <row r="46" spans="2:4" ht="35.1" customHeight="1" x14ac:dyDescent="0.25">
      <c r="B46" s="106"/>
      <c r="C46" s="103"/>
      <c r="D46" s="104" t="e">
        <f>$C$40*C46</f>
        <v>#REF!</v>
      </c>
    </row>
    <row r="47" spans="2:4" ht="35.1" customHeight="1" thickBot="1" x14ac:dyDescent="0.3">
      <c r="B47" s="107"/>
      <c r="C47" s="103"/>
      <c r="D47" s="108"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1" customFormat="1" ht="15.75" x14ac:dyDescent="0.25">
      <c r="B2" s="301" t="s">
        <v>64</v>
      </c>
      <c r="C2" s="302"/>
      <c r="D2" s="302"/>
      <c r="E2" s="302"/>
      <c r="F2" s="303"/>
    </row>
    <row r="3" spans="2:6" s="91" customFormat="1" ht="16.5" thickBot="1" x14ac:dyDescent="0.3">
      <c r="B3" s="304"/>
      <c r="C3" s="305"/>
      <c r="D3" s="305"/>
      <c r="E3" s="305"/>
      <c r="F3" s="306"/>
    </row>
    <row r="4" spans="2:6" s="91" customFormat="1" ht="16.5" thickBot="1" x14ac:dyDescent="0.3"/>
    <row r="5" spans="2:6" s="91" customFormat="1" ht="16.5" thickBot="1" x14ac:dyDescent="0.3">
      <c r="B5" s="267" t="s">
        <v>17</v>
      </c>
      <c r="C5" s="268"/>
      <c r="D5" s="268"/>
      <c r="E5" s="268"/>
      <c r="F5" s="269"/>
    </row>
    <row r="6" spans="2:6" s="91" customFormat="1" ht="15.75" x14ac:dyDescent="0.25">
      <c r="B6" s="175"/>
      <c r="C6" s="171" t="s">
        <v>31</v>
      </c>
      <c r="D6" s="171" t="s">
        <v>77</v>
      </c>
      <c r="E6" s="171" t="s">
        <v>78</v>
      </c>
      <c r="F6" s="259" t="s">
        <v>17</v>
      </c>
    </row>
    <row r="7" spans="2:6" s="91" customFormat="1" ht="15.75" x14ac:dyDescent="0.25">
      <c r="B7" s="175"/>
      <c r="C7" s="170" t="str">
        <f>'1) Budget Table'!D13</f>
        <v>UNDP</v>
      </c>
      <c r="D7" s="170">
        <f>'1) Budget Table'!E13</f>
        <v>0</v>
      </c>
      <c r="E7" s="170">
        <f>'1) Budget Table'!F13</f>
        <v>0</v>
      </c>
      <c r="F7" s="260"/>
    </row>
    <row r="8" spans="2:6" s="91" customFormat="1" ht="31.5" x14ac:dyDescent="0.25">
      <c r="B8" s="167" t="s">
        <v>8</v>
      </c>
      <c r="C8" s="176">
        <f>'2) By Category'!D208</f>
        <v>915500</v>
      </c>
      <c r="D8" s="176">
        <f>'2) By Category'!E208</f>
        <v>0</v>
      </c>
      <c r="E8" s="176">
        <f>'2) By Category'!F208</f>
        <v>0</v>
      </c>
      <c r="F8" s="172">
        <f t="shared" ref="F8:F15" si="0">SUM(C8:E8)</f>
        <v>915500</v>
      </c>
    </row>
    <row r="9" spans="2:6" s="91" customFormat="1" ht="47.25" x14ac:dyDescent="0.25">
      <c r="B9" s="167" t="s">
        <v>9</v>
      </c>
      <c r="C9" s="176">
        <f>'2) By Category'!D209</f>
        <v>0</v>
      </c>
      <c r="D9" s="176">
        <f>'2) By Category'!E209</f>
        <v>0</v>
      </c>
      <c r="E9" s="176">
        <f>'2) By Category'!F209</f>
        <v>0</v>
      </c>
      <c r="F9" s="173">
        <f t="shared" si="0"/>
        <v>0</v>
      </c>
    </row>
    <row r="10" spans="2:6" s="91" customFormat="1" ht="78.75" x14ac:dyDescent="0.25">
      <c r="B10" s="167" t="s">
        <v>10</v>
      </c>
      <c r="C10" s="176">
        <f>'2) By Category'!D210</f>
        <v>788747</v>
      </c>
      <c r="D10" s="176">
        <f>'2) By Category'!E210</f>
        <v>0</v>
      </c>
      <c r="E10" s="176">
        <f>'2) By Category'!F210</f>
        <v>0</v>
      </c>
      <c r="F10" s="173">
        <f t="shared" si="0"/>
        <v>788747</v>
      </c>
    </row>
    <row r="11" spans="2:6" s="91" customFormat="1" ht="31.5" x14ac:dyDescent="0.25">
      <c r="B11" s="169" t="s">
        <v>11</v>
      </c>
      <c r="C11" s="176">
        <f>'2) By Category'!D211</f>
        <v>305000</v>
      </c>
      <c r="D11" s="176">
        <f>'2) By Category'!E211</f>
        <v>0</v>
      </c>
      <c r="E11" s="176">
        <f>'2) By Category'!F211</f>
        <v>0</v>
      </c>
      <c r="F11" s="173">
        <f t="shared" si="0"/>
        <v>305000</v>
      </c>
    </row>
    <row r="12" spans="2:6" s="91" customFormat="1" ht="15.75" x14ac:dyDescent="0.25">
      <c r="B12" s="167" t="s">
        <v>16</v>
      </c>
      <c r="C12" s="176">
        <f>'2) By Category'!D212</f>
        <v>58406</v>
      </c>
      <c r="D12" s="176">
        <f>'2) By Category'!E212</f>
        <v>0</v>
      </c>
      <c r="E12" s="176">
        <f>'2) By Category'!F212</f>
        <v>0</v>
      </c>
      <c r="F12" s="173">
        <f t="shared" si="0"/>
        <v>58406</v>
      </c>
    </row>
    <row r="13" spans="2:6" s="91" customFormat="1" ht="47.25" x14ac:dyDescent="0.25">
      <c r="B13" s="167" t="s">
        <v>12</v>
      </c>
      <c r="C13" s="176">
        <f>'2) By Category'!D213</f>
        <v>0</v>
      </c>
      <c r="D13" s="176">
        <f>'2) By Category'!E213</f>
        <v>0</v>
      </c>
      <c r="E13" s="176">
        <f>'2) By Category'!F213</f>
        <v>0</v>
      </c>
      <c r="F13" s="173">
        <f t="shared" si="0"/>
        <v>0</v>
      </c>
    </row>
    <row r="14" spans="2:6" s="91" customFormat="1" ht="48" thickBot="1" x14ac:dyDescent="0.3">
      <c r="B14" s="168" t="s">
        <v>82</v>
      </c>
      <c r="C14" s="177">
        <f>'2) By Category'!D214</f>
        <v>268796</v>
      </c>
      <c r="D14" s="177">
        <f>'2) By Category'!E214</f>
        <v>0</v>
      </c>
      <c r="E14" s="177">
        <f>'2) By Category'!F214</f>
        <v>0</v>
      </c>
      <c r="F14" s="174">
        <f t="shared" si="0"/>
        <v>268796</v>
      </c>
    </row>
    <row r="15" spans="2:6" s="91" customFormat="1" ht="30" customHeight="1" x14ac:dyDescent="0.25">
      <c r="B15" s="180" t="s">
        <v>470</v>
      </c>
      <c r="C15" s="181">
        <f>SUM(C8:C14)</f>
        <v>2336449</v>
      </c>
      <c r="D15" s="181">
        <f>SUM(D8:D14)</f>
        <v>0</v>
      </c>
      <c r="E15" s="181">
        <f>SUM(E8:E14)</f>
        <v>0</v>
      </c>
      <c r="F15" s="182">
        <f t="shared" si="0"/>
        <v>2336449</v>
      </c>
    </row>
    <row r="16" spans="2:6" s="178" customFormat="1" ht="19.5" customHeight="1" x14ac:dyDescent="0.25">
      <c r="B16" s="179" t="s">
        <v>457</v>
      </c>
      <c r="C16" s="183">
        <f>C15*0.07</f>
        <v>163551.43000000002</v>
      </c>
      <c r="D16" s="183">
        <f t="shared" ref="D16:F16" si="1">D15*0.07</f>
        <v>0</v>
      </c>
      <c r="E16" s="183">
        <f t="shared" si="1"/>
        <v>0</v>
      </c>
      <c r="F16" s="183">
        <f t="shared" si="1"/>
        <v>163551.43000000002</v>
      </c>
    </row>
    <row r="17" spans="2:6" s="178" customFormat="1" ht="25.5" customHeight="1" thickBot="1" x14ac:dyDescent="0.3">
      <c r="B17" s="184" t="s">
        <v>63</v>
      </c>
      <c r="C17" s="185">
        <f>C15+C16</f>
        <v>2500000.4300000002</v>
      </c>
      <c r="D17" s="185">
        <f t="shared" ref="D17:F17" si="2">D15+D16</f>
        <v>0</v>
      </c>
      <c r="E17" s="185">
        <f t="shared" si="2"/>
        <v>0</v>
      </c>
      <c r="F17" s="185">
        <f t="shared" si="2"/>
        <v>2500000.4300000002</v>
      </c>
    </row>
    <row r="18" spans="2:6" s="91" customFormat="1" ht="16.5" thickBot="1" x14ac:dyDescent="0.3"/>
    <row r="19" spans="2:6" s="91" customFormat="1" ht="15.75" customHeight="1" x14ac:dyDescent="0.25">
      <c r="B19" s="298" t="s">
        <v>27</v>
      </c>
      <c r="C19" s="299"/>
      <c r="D19" s="299"/>
      <c r="E19" s="299"/>
      <c r="F19" s="300"/>
    </row>
    <row r="20" spans="2:6" ht="15.75" x14ac:dyDescent="0.25">
      <c r="B20" s="30"/>
      <c r="C20" s="28" t="s">
        <v>79</v>
      </c>
      <c r="D20" s="28" t="s">
        <v>80</v>
      </c>
      <c r="E20" s="28" t="s">
        <v>81</v>
      </c>
      <c r="F20" s="31" t="s">
        <v>29</v>
      </c>
    </row>
    <row r="21" spans="2:6" ht="15.75" x14ac:dyDescent="0.25">
      <c r="B21" s="30"/>
      <c r="C21" s="28" t="str">
        <f>'1) Budget Table'!D13</f>
        <v>UNDP</v>
      </c>
      <c r="D21" s="28">
        <f>'1) Budget Table'!E13</f>
        <v>0</v>
      </c>
      <c r="E21" s="28">
        <f>'1) Budget Table'!F13</f>
        <v>0</v>
      </c>
      <c r="F21" s="31"/>
    </row>
    <row r="22" spans="2:6" ht="23.25" customHeight="1" x14ac:dyDescent="0.25">
      <c r="B22" s="29" t="s">
        <v>28</v>
      </c>
      <c r="C22" s="27">
        <f>'1) Budget Table'!D80</f>
        <v>1750000.301</v>
      </c>
      <c r="D22" s="27">
        <f>'1) Budget Table'!E80</f>
        <v>0</v>
      </c>
      <c r="E22" s="27">
        <f>'1) Budget Table'!F80</f>
        <v>0</v>
      </c>
      <c r="F22" s="9">
        <f>'1) Budget Table'!H80</f>
        <v>0.7</v>
      </c>
    </row>
    <row r="23" spans="2:6" ht="24.75" customHeight="1" x14ac:dyDescent="0.25">
      <c r="B23" s="29" t="s">
        <v>30</v>
      </c>
      <c r="C23" s="27">
        <f>'1) Budget Table'!D81</f>
        <v>750000.12900000007</v>
      </c>
      <c r="D23" s="27">
        <f>'1) Budget Table'!E81</f>
        <v>0</v>
      </c>
      <c r="E23" s="27">
        <f>'1) Budget Table'!F81</f>
        <v>0</v>
      </c>
      <c r="F23" s="9">
        <f>'1) Budget Table'!H81</f>
        <v>0.3</v>
      </c>
    </row>
    <row r="24" spans="2:6" ht="24.75" customHeight="1" thickBot="1" x14ac:dyDescent="0.3">
      <c r="B24" s="10" t="s">
        <v>476</v>
      </c>
      <c r="C24" s="32">
        <f>'1) Budget Table'!D82</f>
        <v>0</v>
      </c>
      <c r="D24" s="32">
        <f>'1) Budget Table'!E82</f>
        <v>0</v>
      </c>
      <c r="E24" s="32">
        <f>'1) Budget Table'!F82</f>
        <v>0</v>
      </c>
      <c r="F24" s="11">
        <f>'1) Budget Table'!H82</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Table'!$G$74</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1">
        <v>0</v>
      </c>
    </row>
    <row r="2" spans="1:1" x14ac:dyDescent="0.25">
      <c r="A2" s="161">
        <v>0.2</v>
      </c>
    </row>
    <row r="3" spans="1:1" x14ac:dyDescent="0.25">
      <c r="A3" s="161">
        <v>0.4</v>
      </c>
    </row>
    <row r="4" spans="1:1" x14ac:dyDescent="0.25">
      <c r="A4" s="161">
        <v>0.6</v>
      </c>
    </row>
    <row r="5" spans="1:1" x14ac:dyDescent="0.25">
      <c r="A5" s="161">
        <v>0.8</v>
      </c>
    </row>
    <row r="6" spans="1:1" x14ac:dyDescent="0.2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2" t="s">
        <v>97</v>
      </c>
      <c r="B1" s="93" t="s">
        <v>98</v>
      </c>
    </row>
    <row r="2" spans="1:2" x14ac:dyDescent="0.25">
      <c r="A2" s="94" t="s">
        <v>99</v>
      </c>
      <c r="B2" s="95" t="s">
        <v>100</v>
      </c>
    </row>
    <row r="3" spans="1:2" x14ac:dyDescent="0.25">
      <c r="A3" s="94" t="s">
        <v>101</v>
      </c>
      <c r="B3" s="95" t="s">
        <v>102</v>
      </c>
    </row>
    <row r="4" spans="1:2" x14ac:dyDescent="0.25">
      <c r="A4" s="94" t="s">
        <v>103</v>
      </c>
      <c r="B4" s="95" t="s">
        <v>104</v>
      </c>
    </row>
    <row r="5" spans="1:2" x14ac:dyDescent="0.25">
      <c r="A5" s="94" t="s">
        <v>105</v>
      </c>
      <c r="B5" s="95" t="s">
        <v>106</v>
      </c>
    </row>
    <row r="6" spans="1:2" x14ac:dyDescent="0.25">
      <c r="A6" s="94" t="s">
        <v>107</v>
      </c>
      <c r="B6" s="95" t="s">
        <v>108</v>
      </c>
    </row>
    <row r="7" spans="1:2" x14ac:dyDescent="0.25">
      <c r="A7" s="94" t="s">
        <v>109</v>
      </c>
      <c r="B7" s="95" t="s">
        <v>110</v>
      </c>
    </row>
    <row r="8" spans="1:2" x14ac:dyDescent="0.25">
      <c r="A8" s="94" t="s">
        <v>111</v>
      </c>
      <c r="B8" s="95" t="s">
        <v>112</v>
      </c>
    </row>
    <row r="9" spans="1:2" x14ac:dyDescent="0.25">
      <c r="A9" s="94" t="s">
        <v>113</v>
      </c>
      <c r="B9" s="95" t="s">
        <v>114</v>
      </c>
    </row>
    <row r="10" spans="1:2" x14ac:dyDescent="0.25">
      <c r="A10" s="94" t="s">
        <v>115</v>
      </c>
      <c r="B10" s="95" t="s">
        <v>116</v>
      </c>
    </row>
    <row r="11" spans="1:2" x14ac:dyDescent="0.25">
      <c r="A11" s="94" t="s">
        <v>117</v>
      </c>
      <c r="B11" s="95" t="s">
        <v>118</v>
      </c>
    </row>
    <row r="12" spans="1:2" x14ac:dyDescent="0.25">
      <c r="A12" s="94" t="s">
        <v>119</v>
      </c>
      <c r="B12" s="95" t="s">
        <v>120</v>
      </c>
    </row>
    <row r="13" spans="1:2" x14ac:dyDescent="0.25">
      <c r="A13" s="94" t="s">
        <v>121</v>
      </c>
      <c r="B13" s="95" t="s">
        <v>122</v>
      </c>
    </row>
    <row r="14" spans="1:2" x14ac:dyDescent="0.25">
      <c r="A14" s="94" t="s">
        <v>123</v>
      </c>
      <c r="B14" s="95" t="s">
        <v>124</v>
      </c>
    </row>
    <row r="15" spans="1:2" x14ac:dyDescent="0.25">
      <c r="A15" s="94" t="s">
        <v>125</v>
      </c>
      <c r="B15" s="95" t="s">
        <v>126</v>
      </c>
    </row>
    <row r="16" spans="1:2" x14ac:dyDescent="0.25">
      <c r="A16" s="94" t="s">
        <v>127</v>
      </c>
      <c r="B16" s="95" t="s">
        <v>128</v>
      </c>
    </row>
    <row r="17" spans="1:2" x14ac:dyDescent="0.25">
      <c r="A17" s="94" t="s">
        <v>129</v>
      </c>
      <c r="B17" s="95" t="s">
        <v>130</v>
      </c>
    </row>
    <row r="18" spans="1:2" x14ac:dyDescent="0.25">
      <c r="A18" s="94" t="s">
        <v>131</v>
      </c>
      <c r="B18" s="95" t="s">
        <v>132</v>
      </c>
    </row>
    <row r="19" spans="1:2" x14ac:dyDescent="0.25">
      <c r="A19" s="94" t="s">
        <v>133</v>
      </c>
      <c r="B19" s="95" t="s">
        <v>134</v>
      </c>
    </row>
    <row r="20" spans="1:2" x14ac:dyDescent="0.25">
      <c r="A20" s="94" t="s">
        <v>135</v>
      </c>
      <c r="B20" s="95" t="s">
        <v>136</v>
      </c>
    </row>
    <row r="21" spans="1:2" x14ac:dyDescent="0.25">
      <c r="A21" s="94" t="s">
        <v>137</v>
      </c>
      <c r="B21" s="95" t="s">
        <v>138</v>
      </c>
    </row>
    <row r="22" spans="1:2" x14ac:dyDescent="0.25">
      <c r="A22" s="94" t="s">
        <v>139</v>
      </c>
      <c r="B22" s="95" t="s">
        <v>140</v>
      </c>
    </row>
    <row r="23" spans="1:2" x14ac:dyDescent="0.25">
      <c r="A23" s="94" t="s">
        <v>141</v>
      </c>
      <c r="B23" s="95" t="s">
        <v>142</v>
      </c>
    </row>
    <row r="24" spans="1:2" x14ac:dyDescent="0.25">
      <c r="A24" s="94" t="s">
        <v>143</v>
      </c>
      <c r="B24" s="95" t="s">
        <v>144</v>
      </c>
    </row>
    <row r="25" spans="1:2" x14ac:dyDescent="0.25">
      <c r="A25" s="94" t="s">
        <v>145</v>
      </c>
      <c r="B25" s="95" t="s">
        <v>146</v>
      </c>
    </row>
    <row r="26" spans="1:2" x14ac:dyDescent="0.25">
      <c r="A26" s="94" t="s">
        <v>147</v>
      </c>
      <c r="B26" s="95" t="s">
        <v>148</v>
      </c>
    </row>
    <row r="27" spans="1:2" x14ac:dyDescent="0.25">
      <c r="A27" s="94" t="s">
        <v>149</v>
      </c>
      <c r="B27" s="95" t="s">
        <v>150</v>
      </c>
    </row>
    <row r="28" spans="1:2" x14ac:dyDescent="0.25">
      <c r="A28" s="94" t="s">
        <v>151</v>
      </c>
      <c r="B28" s="95" t="s">
        <v>152</v>
      </c>
    </row>
    <row r="29" spans="1:2" x14ac:dyDescent="0.25">
      <c r="A29" s="94" t="s">
        <v>153</v>
      </c>
      <c r="B29" s="95" t="s">
        <v>154</v>
      </c>
    </row>
    <row r="30" spans="1:2" x14ac:dyDescent="0.25">
      <c r="A30" s="94" t="s">
        <v>155</v>
      </c>
      <c r="B30" s="95" t="s">
        <v>156</v>
      </c>
    </row>
    <row r="31" spans="1:2" x14ac:dyDescent="0.25">
      <c r="A31" s="94" t="s">
        <v>157</v>
      </c>
      <c r="B31" s="95" t="s">
        <v>158</v>
      </c>
    </row>
    <row r="32" spans="1:2" x14ac:dyDescent="0.25">
      <c r="A32" s="94" t="s">
        <v>159</v>
      </c>
      <c r="B32" s="95" t="s">
        <v>160</v>
      </c>
    </row>
    <row r="33" spans="1:2" x14ac:dyDescent="0.25">
      <c r="A33" s="94" t="s">
        <v>161</v>
      </c>
      <c r="B33" s="95" t="s">
        <v>162</v>
      </c>
    </row>
    <row r="34" spans="1:2" x14ac:dyDescent="0.25">
      <c r="A34" s="94" t="s">
        <v>163</v>
      </c>
      <c r="B34" s="95" t="s">
        <v>164</v>
      </c>
    </row>
    <row r="35" spans="1:2" x14ac:dyDescent="0.25">
      <c r="A35" s="94" t="s">
        <v>165</v>
      </c>
      <c r="B35" s="95" t="s">
        <v>166</v>
      </c>
    </row>
    <row r="36" spans="1:2" x14ac:dyDescent="0.25">
      <c r="A36" s="94" t="s">
        <v>167</v>
      </c>
      <c r="B36" s="95" t="s">
        <v>168</v>
      </c>
    </row>
    <row r="37" spans="1:2" x14ac:dyDescent="0.25">
      <c r="A37" s="94" t="s">
        <v>169</v>
      </c>
      <c r="B37" s="95" t="s">
        <v>170</v>
      </c>
    </row>
    <row r="38" spans="1:2" x14ac:dyDescent="0.25">
      <c r="A38" s="94" t="s">
        <v>171</v>
      </c>
      <c r="B38" s="95" t="s">
        <v>172</v>
      </c>
    </row>
    <row r="39" spans="1:2" x14ac:dyDescent="0.25">
      <c r="A39" s="94" t="s">
        <v>173</v>
      </c>
      <c r="B39" s="95" t="s">
        <v>174</v>
      </c>
    </row>
    <row r="40" spans="1:2" x14ac:dyDescent="0.25">
      <c r="A40" s="94" t="s">
        <v>175</v>
      </c>
      <c r="B40" s="95" t="s">
        <v>176</v>
      </c>
    </row>
    <row r="41" spans="1:2" x14ac:dyDescent="0.25">
      <c r="A41" s="94" t="s">
        <v>177</v>
      </c>
      <c r="B41" s="95" t="s">
        <v>178</v>
      </c>
    </row>
    <row r="42" spans="1:2" x14ac:dyDescent="0.25">
      <c r="A42" s="94" t="s">
        <v>179</v>
      </c>
      <c r="B42" s="95" t="s">
        <v>180</v>
      </c>
    </row>
    <row r="43" spans="1:2" x14ac:dyDescent="0.25">
      <c r="A43" s="94" t="s">
        <v>181</v>
      </c>
      <c r="B43" s="95" t="s">
        <v>182</v>
      </c>
    </row>
    <row r="44" spans="1:2" x14ac:dyDescent="0.25">
      <c r="A44" s="94" t="s">
        <v>183</v>
      </c>
      <c r="B44" s="95" t="s">
        <v>184</v>
      </c>
    </row>
    <row r="45" spans="1:2" x14ac:dyDescent="0.25">
      <c r="A45" s="94" t="s">
        <v>185</v>
      </c>
      <c r="B45" s="95" t="s">
        <v>186</v>
      </c>
    </row>
    <row r="46" spans="1:2" x14ac:dyDescent="0.25">
      <c r="A46" s="94" t="s">
        <v>187</v>
      </c>
      <c r="B46" s="95" t="s">
        <v>188</v>
      </c>
    </row>
    <row r="47" spans="1:2" x14ac:dyDescent="0.25">
      <c r="A47" s="94" t="s">
        <v>189</v>
      </c>
      <c r="B47" s="95" t="s">
        <v>190</v>
      </c>
    </row>
    <row r="48" spans="1:2" x14ac:dyDescent="0.25">
      <c r="A48" s="94" t="s">
        <v>191</v>
      </c>
      <c r="B48" s="95" t="s">
        <v>192</v>
      </c>
    </row>
    <row r="49" spans="1:2" x14ac:dyDescent="0.25">
      <c r="A49" s="94" t="s">
        <v>193</v>
      </c>
      <c r="B49" s="95" t="s">
        <v>194</v>
      </c>
    </row>
    <row r="50" spans="1:2" x14ac:dyDescent="0.25">
      <c r="A50" s="94" t="s">
        <v>195</v>
      </c>
      <c r="B50" s="95" t="s">
        <v>196</v>
      </c>
    </row>
    <row r="51" spans="1:2" x14ac:dyDescent="0.25">
      <c r="A51" s="94" t="s">
        <v>197</v>
      </c>
      <c r="B51" s="95" t="s">
        <v>198</v>
      </c>
    </row>
    <row r="52" spans="1:2" x14ac:dyDescent="0.25">
      <c r="A52" s="94" t="s">
        <v>199</v>
      </c>
      <c r="B52" s="95" t="s">
        <v>200</v>
      </c>
    </row>
    <row r="53" spans="1:2" x14ac:dyDescent="0.25">
      <c r="A53" s="94" t="s">
        <v>201</v>
      </c>
      <c r="B53" s="95" t="s">
        <v>202</v>
      </c>
    </row>
    <row r="54" spans="1:2" x14ac:dyDescent="0.25">
      <c r="A54" s="94" t="s">
        <v>203</v>
      </c>
      <c r="B54" s="95" t="s">
        <v>204</v>
      </c>
    </row>
    <row r="55" spans="1:2" x14ac:dyDescent="0.25">
      <c r="A55" s="94" t="s">
        <v>205</v>
      </c>
      <c r="B55" s="95" t="s">
        <v>206</v>
      </c>
    </row>
    <row r="56" spans="1:2" x14ac:dyDescent="0.25">
      <c r="A56" s="94" t="s">
        <v>207</v>
      </c>
      <c r="B56" s="95" t="s">
        <v>208</v>
      </c>
    </row>
    <row r="57" spans="1:2" x14ac:dyDescent="0.25">
      <c r="A57" s="94" t="s">
        <v>209</v>
      </c>
      <c r="B57" s="95" t="s">
        <v>210</v>
      </c>
    </row>
    <row r="58" spans="1:2" x14ac:dyDescent="0.25">
      <c r="A58" s="94" t="s">
        <v>211</v>
      </c>
      <c r="B58" s="95" t="s">
        <v>212</v>
      </c>
    </row>
    <row r="59" spans="1:2" x14ac:dyDescent="0.25">
      <c r="A59" s="94" t="s">
        <v>213</v>
      </c>
      <c r="B59" s="95" t="s">
        <v>214</v>
      </c>
    </row>
    <row r="60" spans="1:2" x14ac:dyDescent="0.25">
      <c r="A60" s="94" t="s">
        <v>215</v>
      </c>
      <c r="B60" s="95" t="s">
        <v>216</v>
      </c>
    </row>
    <row r="61" spans="1:2" x14ac:dyDescent="0.25">
      <c r="A61" s="94" t="s">
        <v>217</v>
      </c>
      <c r="B61" s="95" t="s">
        <v>218</v>
      </c>
    </row>
    <row r="62" spans="1:2" x14ac:dyDescent="0.25">
      <c r="A62" s="94" t="s">
        <v>219</v>
      </c>
      <c r="B62" s="95" t="s">
        <v>220</v>
      </c>
    </row>
    <row r="63" spans="1:2" x14ac:dyDescent="0.25">
      <c r="A63" s="94" t="s">
        <v>221</v>
      </c>
      <c r="B63" s="95" t="s">
        <v>222</v>
      </c>
    </row>
    <row r="64" spans="1:2" x14ac:dyDescent="0.25">
      <c r="A64" s="94" t="s">
        <v>223</v>
      </c>
      <c r="B64" s="95" t="s">
        <v>224</v>
      </c>
    </row>
    <row r="65" spans="1:2" x14ac:dyDescent="0.25">
      <c r="A65" s="94" t="s">
        <v>225</v>
      </c>
      <c r="B65" s="95" t="s">
        <v>226</v>
      </c>
    </row>
    <row r="66" spans="1:2" x14ac:dyDescent="0.25">
      <c r="A66" s="94" t="s">
        <v>227</v>
      </c>
      <c r="B66" s="95" t="s">
        <v>228</v>
      </c>
    </row>
    <row r="67" spans="1:2" x14ac:dyDescent="0.25">
      <c r="A67" s="94" t="s">
        <v>229</v>
      </c>
      <c r="B67" s="95" t="s">
        <v>230</v>
      </c>
    </row>
    <row r="68" spans="1:2" x14ac:dyDescent="0.25">
      <c r="A68" s="94" t="s">
        <v>231</v>
      </c>
      <c r="B68" s="95" t="s">
        <v>232</v>
      </c>
    </row>
    <row r="69" spans="1:2" x14ac:dyDescent="0.25">
      <c r="A69" s="94" t="s">
        <v>233</v>
      </c>
      <c r="B69" s="95" t="s">
        <v>234</v>
      </c>
    </row>
    <row r="70" spans="1:2" x14ac:dyDescent="0.25">
      <c r="A70" s="94" t="s">
        <v>235</v>
      </c>
      <c r="B70" s="95" t="s">
        <v>236</v>
      </c>
    </row>
    <row r="71" spans="1:2" x14ac:dyDescent="0.25">
      <c r="A71" s="94" t="s">
        <v>237</v>
      </c>
      <c r="B71" s="95" t="s">
        <v>238</v>
      </c>
    </row>
    <row r="72" spans="1:2" x14ac:dyDescent="0.25">
      <c r="A72" s="94" t="s">
        <v>239</v>
      </c>
      <c r="B72" s="95" t="s">
        <v>240</v>
      </c>
    </row>
    <row r="73" spans="1:2" x14ac:dyDescent="0.25">
      <c r="A73" s="94" t="s">
        <v>241</v>
      </c>
      <c r="B73" s="95" t="s">
        <v>242</v>
      </c>
    </row>
    <row r="74" spans="1:2" x14ac:dyDescent="0.25">
      <c r="A74" s="94" t="s">
        <v>243</v>
      </c>
      <c r="B74" s="95" t="s">
        <v>244</v>
      </c>
    </row>
    <row r="75" spans="1:2" x14ac:dyDescent="0.25">
      <c r="A75" s="94" t="s">
        <v>245</v>
      </c>
      <c r="B75" s="96" t="s">
        <v>246</v>
      </c>
    </row>
    <row r="76" spans="1:2" x14ac:dyDescent="0.25">
      <c r="A76" s="94" t="s">
        <v>247</v>
      </c>
      <c r="B76" s="96" t="s">
        <v>248</v>
      </c>
    </row>
    <row r="77" spans="1:2" x14ac:dyDescent="0.25">
      <c r="A77" s="94" t="s">
        <v>249</v>
      </c>
      <c r="B77" s="96" t="s">
        <v>250</v>
      </c>
    </row>
    <row r="78" spans="1:2" x14ac:dyDescent="0.25">
      <c r="A78" s="94" t="s">
        <v>251</v>
      </c>
      <c r="B78" s="96" t="s">
        <v>252</v>
      </c>
    </row>
    <row r="79" spans="1:2" x14ac:dyDescent="0.25">
      <c r="A79" s="94" t="s">
        <v>253</v>
      </c>
      <c r="B79" s="96" t="s">
        <v>254</v>
      </c>
    </row>
    <row r="80" spans="1:2" x14ac:dyDescent="0.25">
      <c r="A80" s="94" t="s">
        <v>255</v>
      </c>
      <c r="B80" s="96" t="s">
        <v>256</v>
      </c>
    </row>
    <row r="81" spans="1:2" x14ac:dyDescent="0.25">
      <c r="A81" s="94" t="s">
        <v>257</v>
      </c>
      <c r="B81" s="96" t="s">
        <v>258</v>
      </c>
    </row>
    <row r="82" spans="1:2" x14ac:dyDescent="0.25">
      <c r="A82" s="94" t="s">
        <v>259</v>
      </c>
      <c r="B82" s="96" t="s">
        <v>260</v>
      </c>
    </row>
    <row r="83" spans="1:2" x14ac:dyDescent="0.25">
      <c r="A83" s="94" t="s">
        <v>261</v>
      </c>
      <c r="B83" s="96" t="s">
        <v>262</v>
      </c>
    </row>
    <row r="84" spans="1:2" x14ac:dyDescent="0.25">
      <c r="A84" s="94" t="s">
        <v>263</v>
      </c>
      <c r="B84" s="96" t="s">
        <v>264</v>
      </c>
    </row>
    <row r="85" spans="1:2" x14ac:dyDescent="0.25">
      <c r="A85" s="94" t="s">
        <v>265</v>
      </c>
      <c r="B85" s="96" t="s">
        <v>266</v>
      </c>
    </row>
    <row r="86" spans="1:2" x14ac:dyDescent="0.25">
      <c r="A86" s="94" t="s">
        <v>267</v>
      </c>
      <c r="B86" s="96" t="s">
        <v>268</v>
      </c>
    </row>
    <row r="87" spans="1:2" x14ac:dyDescent="0.25">
      <c r="A87" s="94" t="s">
        <v>269</v>
      </c>
      <c r="B87" s="96" t="s">
        <v>270</v>
      </c>
    </row>
    <row r="88" spans="1:2" x14ac:dyDescent="0.25">
      <c r="A88" s="94" t="s">
        <v>271</v>
      </c>
      <c r="B88" s="96" t="s">
        <v>272</v>
      </c>
    </row>
    <row r="89" spans="1:2" x14ac:dyDescent="0.25">
      <c r="A89" s="94" t="s">
        <v>273</v>
      </c>
      <c r="B89" s="96" t="s">
        <v>274</v>
      </c>
    </row>
    <row r="90" spans="1:2" x14ac:dyDescent="0.25">
      <c r="A90" s="94" t="s">
        <v>275</v>
      </c>
      <c r="B90" s="96" t="s">
        <v>276</v>
      </c>
    </row>
    <row r="91" spans="1:2" x14ac:dyDescent="0.25">
      <c r="A91" s="94" t="s">
        <v>277</v>
      </c>
      <c r="B91" s="96" t="s">
        <v>278</v>
      </c>
    </row>
    <row r="92" spans="1:2" x14ac:dyDescent="0.25">
      <c r="A92" s="94" t="s">
        <v>279</v>
      </c>
      <c r="B92" s="96" t="s">
        <v>280</v>
      </c>
    </row>
    <row r="93" spans="1:2" x14ac:dyDescent="0.25">
      <c r="A93" s="94" t="s">
        <v>281</v>
      </c>
      <c r="B93" s="96" t="s">
        <v>282</v>
      </c>
    </row>
    <row r="94" spans="1:2" x14ac:dyDescent="0.25">
      <c r="A94" s="94" t="s">
        <v>283</v>
      </c>
      <c r="B94" s="96" t="s">
        <v>284</v>
      </c>
    </row>
    <row r="95" spans="1:2" x14ac:dyDescent="0.25">
      <c r="A95" s="94" t="s">
        <v>285</v>
      </c>
      <c r="B95" s="96" t="s">
        <v>286</v>
      </c>
    </row>
    <row r="96" spans="1:2" x14ac:dyDescent="0.25">
      <c r="A96" s="94" t="s">
        <v>287</v>
      </c>
      <c r="B96" s="96" t="s">
        <v>288</v>
      </c>
    </row>
    <row r="97" spans="1:2" x14ac:dyDescent="0.25">
      <c r="A97" s="94" t="s">
        <v>289</v>
      </c>
      <c r="B97" s="96" t="s">
        <v>290</v>
      </c>
    </row>
    <row r="98" spans="1:2" x14ac:dyDescent="0.25">
      <c r="A98" s="94" t="s">
        <v>291</v>
      </c>
      <c r="B98" s="96" t="s">
        <v>292</v>
      </c>
    </row>
    <row r="99" spans="1:2" x14ac:dyDescent="0.25">
      <c r="A99" s="94" t="s">
        <v>293</v>
      </c>
      <c r="B99" s="96" t="s">
        <v>294</v>
      </c>
    </row>
    <row r="100" spans="1:2" x14ac:dyDescent="0.25">
      <c r="A100" s="94" t="s">
        <v>295</v>
      </c>
      <c r="B100" s="96" t="s">
        <v>296</v>
      </c>
    </row>
    <row r="101" spans="1:2" x14ac:dyDescent="0.25">
      <c r="A101" s="94" t="s">
        <v>297</v>
      </c>
      <c r="B101" s="96" t="s">
        <v>298</v>
      </c>
    </row>
    <row r="102" spans="1:2" x14ac:dyDescent="0.25">
      <c r="A102" s="94" t="s">
        <v>299</v>
      </c>
      <c r="B102" s="96" t="s">
        <v>300</v>
      </c>
    </row>
    <row r="103" spans="1:2" x14ac:dyDescent="0.25">
      <c r="A103" s="94" t="s">
        <v>301</v>
      </c>
      <c r="B103" s="96" t="s">
        <v>302</v>
      </c>
    </row>
    <row r="104" spans="1:2" x14ac:dyDescent="0.25">
      <c r="A104" s="94" t="s">
        <v>303</v>
      </c>
      <c r="B104" s="96" t="s">
        <v>304</v>
      </c>
    </row>
    <row r="105" spans="1:2" x14ac:dyDescent="0.25">
      <c r="A105" s="94" t="s">
        <v>305</v>
      </c>
      <c r="B105" s="96" t="s">
        <v>306</v>
      </c>
    </row>
    <row r="106" spans="1:2" x14ac:dyDescent="0.25">
      <c r="A106" s="94" t="s">
        <v>307</v>
      </c>
      <c r="B106" s="96" t="s">
        <v>308</v>
      </c>
    </row>
    <row r="107" spans="1:2" x14ac:dyDescent="0.25">
      <c r="A107" s="94" t="s">
        <v>309</v>
      </c>
      <c r="B107" s="96" t="s">
        <v>310</v>
      </c>
    </row>
    <row r="108" spans="1:2" x14ac:dyDescent="0.25">
      <c r="A108" s="94" t="s">
        <v>311</v>
      </c>
      <c r="B108" s="96" t="s">
        <v>312</v>
      </c>
    </row>
    <row r="109" spans="1:2" x14ac:dyDescent="0.25">
      <c r="A109" s="94" t="s">
        <v>313</v>
      </c>
      <c r="B109" s="96" t="s">
        <v>314</v>
      </c>
    </row>
    <row r="110" spans="1:2" x14ac:dyDescent="0.25">
      <c r="A110" s="94" t="s">
        <v>315</v>
      </c>
      <c r="B110" s="96" t="s">
        <v>316</v>
      </c>
    </row>
    <row r="111" spans="1:2" x14ac:dyDescent="0.25">
      <c r="A111" s="94" t="s">
        <v>317</v>
      </c>
      <c r="B111" s="96" t="s">
        <v>318</v>
      </c>
    </row>
    <row r="112" spans="1:2" x14ac:dyDescent="0.25">
      <c r="A112" s="94" t="s">
        <v>319</v>
      </c>
      <c r="B112" s="96" t="s">
        <v>320</v>
      </c>
    </row>
    <row r="113" spans="1:2" x14ac:dyDescent="0.25">
      <c r="A113" s="94" t="s">
        <v>321</v>
      </c>
      <c r="B113" s="96" t="s">
        <v>322</v>
      </c>
    </row>
    <row r="114" spans="1:2" x14ac:dyDescent="0.25">
      <c r="A114" s="94" t="s">
        <v>323</v>
      </c>
      <c r="B114" s="96" t="s">
        <v>324</v>
      </c>
    </row>
    <row r="115" spans="1:2" x14ac:dyDescent="0.25">
      <c r="A115" s="94" t="s">
        <v>325</v>
      </c>
      <c r="B115" s="96" t="s">
        <v>326</v>
      </c>
    </row>
    <row r="116" spans="1:2" x14ac:dyDescent="0.25">
      <c r="A116" s="94" t="s">
        <v>327</v>
      </c>
      <c r="B116" s="96" t="s">
        <v>328</v>
      </c>
    </row>
    <row r="117" spans="1:2" x14ac:dyDescent="0.25">
      <c r="A117" s="94" t="s">
        <v>329</v>
      </c>
      <c r="B117" s="96" t="s">
        <v>330</v>
      </c>
    </row>
    <row r="118" spans="1:2" x14ac:dyDescent="0.25">
      <c r="A118" s="94" t="s">
        <v>331</v>
      </c>
      <c r="B118" s="96" t="s">
        <v>332</v>
      </c>
    </row>
    <row r="119" spans="1:2" x14ac:dyDescent="0.25">
      <c r="A119" s="94" t="s">
        <v>333</v>
      </c>
      <c r="B119" s="96" t="s">
        <v>334</v>
      </c>
    </row>
    <row r="120" spans="1:2" x14ac:dyDescent="0.25">
      <c r="A120" s="94" t="s">
        <v>335</v>
      </c>
      <c r="B120" s="96" t="s">
        <v>336</v>
      </c>
    </row>
    <row r="121" spans="1:2" x14ac:dyDescent="0.25">
      <c r="A121" s="94" t="s">
        <v>337</v>
      </c>
      <c r="B121" s="96" t="s">
        <v>338</v>
      </c>
    </row>
    <row r="122" spans="1:2" x14ac:dyDescent="0.25">
      <c r="A122" s="94" t="s">
        <v>339</v>
      </c>
      <c r="B122" s="96" t="s">
        <v>340</v>
      </c>
    </row>
    <row r="123" spans="1:2" x14ac:dyDescent="0.25">
      <c r="A123" s="94" t="s">
        <v>341</v>
      </c>
      <c r="B123" s="96" t="s">
        <v>342</v>
      </c>
    </row>
    <row r="124" spans="1:2" x14ac:dyDescent="0.25">
      <c r="A124" s="94" t="s">
        <v>343</v>
      </c>
      <c r="B124" s="96" t="s">
        <v>344</v>
      </c>
    </row>
    <row r="125" spans="1:2" x14ac:dyDescent="0.25">
      <c r="A125" s="94" t="s">
        <v>345</v>
      </c>
      <c r="B125" s="96" t="s">
        <v>346</v>
      </c>
    </row>
    <row r="126" spans="1:2" x14ac:dyDescent="0.25">
      <c r="A126" s="94" t="s">
        <v>347</v>
      </c>
      <c r="B126" s="96" t="s">
        <v>348</v>
      </c>
    </row>
    <row r="127" spans="1:2" x14ac:dyDescent="0.25">
      <c r="A127" s="94" t="s">
        <v>349</v>
      </c>
      <c r="B127" s="96" t="s">
        <v>350</v>
      </c>
    </row>
    <row r="128" spans="1:2" x14ac:dyDescent="0.25">
      <c r="A128" s="94" t="s">
        <v>351</v>
      </c>
      <c r="B128" s="96" t="s">
        <v>352</v>
      </c>
    </row>
    <row r="129" spans="1:2" x14ac:dyDescent="0.25">
      <c r="A129" s="94" t="s">
        <v>353</v>
      </c>
      <c r="B129" s="96" t="s">
        <v>354</v>
      </c>
    </row>
    <row r="130" spans="1:2" x14ac:dyDescent="0.25">
      <c r="A130" s="94" t="s">
        <v>355</v>
      </c>
      <c r="B130" s="96" t="s">
        <v>356</v>
      </c>
    </row>
    <row r="131" spans="1:2" x14ac:dyDescent="0.25">
      <c r="A131" s="94" t="s">
        <v>357</v>
      </c>
      <c r="B131" s="96" t="s">
        <v>358</v>
      </c>
    </row>
    <row r="132" spans="1:2" x14ac:dyDescent="0.25">
      <c r="A132" s="94" t="s">
        <v>359</v>
      </c>
      <c r="B132" s="96" t="s">
        <v>360</v>
      </c>
    </row>
    <row r="133" spans="1:2" x14ac:dyDescent="0.25">
      <c r="A133" s="94" t="s">
        <v>361</v>
      </c>
      <c r="B133" s="96" t="s">
        <v>362</v>
      </c>
    </row>
    <row r="134" spans="1:2" x14ac:dyDescent="0.25">
      <c r="A134" s="94" t="s">
        <v>363</v>
      </c>
      <c r="B134" s="96" t="s">
        <v>364</v>
      </c>
    </row>
    <row r="135" spans="1:2" x14ac:dyDescent="0.25">
      <c r="A135" s="94" t="s">
        <v>365</v>
      </c>
      <c r="B135" s="96" t="s">
        <v>366</v>
      </c>
    </row>
    <row r="136" spans="1:2" x14ac:dyDescent="0.25">
      <c r="A136" s="94" t="s">
        <v>367</v>
      </c>
      <c r="B136" s="96" t="s">
        <v>368</v>
      </c>
    </row>
    <row r="137" spans="1:2" x14ac:dyDescent="0.25">
      <c r="A137" s="94" t="s">
        <v>369</v>
      </c>
      <c r="B137" s="96" t="s">
        <v>370</v>
      </c>
    </row>
    <row r="138" spans="1:2" x14ac:dyDescent="0.25">
      <c r="A138" s="94" t="s">
        <v>371</v>
      </c>
      <c r="B138" s="96" t="s">
        <v>372</v>
      </c>
    </row>
    <row r="139" spans="1:2" x14ac:dyDescent="0.25">
      <c r="A139" s="94" t="s">
        <v>373</v>
      </c>
      <c r="B139" s="96" t="s">
        <v>374</v>
      </c>
    </row>
    <row r="140" spans="1:2" x14ac:dyDescent="0.25">
      <c r="A140" s="94" t="s">
        <v>375</v>
      </c>
      <c r="B140" s="96" t="s">
        <v>376</v>
      </c>
    </row>
    <row r="141" spans="1:2" x14ac:dyDescent="0.25">
      <c r="A141" s="94" t="s">
        <v>377</v>
      </c>
      <c r="B141" s="96" t="s">
        <v>378</v>
      </c>
    </row>
    <row r="142" spans="1:2" x14ac:dyDescent="0.25">
      <c r="A142" s="94" t="s">
        <v>379</v>
      </c>
      <c r="B142" s="96" t="s">
        <v>380</v>
      </c>
    </row>
    <row r="143" spans="1:2" x14ac:dyDescent="0.25">
      <c r="A143" s="94" t="s">
        <v>381</v>
      </c>
      <c r="B143" s="96" t="s">
        <v>382</v>
      </c>
    </row>
    <row r="144" spans="1:2" x14ac:dyDescent="0.25">
      <c r="A144" s="94" t="s">
        <v>383</v>
      </c>
      <c r="B144" s="97" t="s">
        <v>384</v>
      </c>
    </row>
    <row r="145" spans="1:2" x14ac:dyDescent="0.25">
      <c r="A145" s="94" t="s">
        <v>385</v>
      </c>
      <c r="B145" s="96" t="s">
        <v>386</v>
      </c>
    </row>
    <row r="146" spans="1:2" x14ac:dyDescent="0.25">
      <c r="A146" s="94" t="s">
        <v>387</v>
      </c>
      <c r="B146" s="96" t="s">
        <v>388</v>
      </c>
    </row>
    <row r="147" spans="1:2" x14ac:dyDescent="0.25">
      <c r="A147" s="94" t="s">
        <v>389</v>
      </c>
      <c r="B147" s="96" t="s">
        <v>390</v>
      </c>
    </row>
    <row r="148" spans="1:2" x14ac:dyDescent="0.25">
      <c r="A148" s="94" t="s">
        <v>391</v>
      </c>
      <c r="B148" s="96" t="s">
        <v>392</v>
      </c>
    </row>
    <row r="149" spans="1:2" x14ac:dyDescent="0.25">
      <c r="A149" s="94" t="s">
        <v>393</v>
      </c>
      <c r="B149" s="96" t="s">
        <v>394</v>
      </c>
    </row>
    <row r="150" spans="1:2" x14ac:dyDescent="0.25">
      <c r="A150" s="94" t="s">
        <v>395</v>
      </c>
      <c r="B150" s="96" t="s">
        <v>396</v>
      </c>
    </row>
    <row r="151" spans="1:2" x14ac:dyDescent="0.25">
      <c r="A151" s="94" t="s">
        <v>397</v>
      </c>
      <c r="B151" s="96" t="s">
        <v>398</v>
      </c>
    </row>
    <row r="152" spans="1:2" x14ac:dyDescent="0.25">
      <c r="A152" s="94" t="s">
        <v>399</v>
      </c>
      <c r="B152" s="96" t="s">
        <v>400</v>
      </c>
    </row>
    <row r="153" spans="1:2" x14ac:dyDescent="0.25">
      <c r="A153" s="94" t="s">
        <v>401</v>
      </c>
      <c r="B153" s="96" t="s">
        <v>402</v>
      </c>
    </row>
    <row r="154" spans="1:2" x14ac:dyDescent="0.25">
      <c r="A154" s="94" t="s">
        <v>403</v>
      </c>
      <c r="B154" s="96" t="s">
        <v>404</v>
      </c>
    </row>
    <row r="155" spans="1:2" x14ac:dyDescent="0.25">
      <c r="A155" s="94" t="s">
        <v>405</v>
      </c>
      <c r="B155" s="96" t="s">
        <v>406</v>
      </c>
    </row>
    <row r="156" spans="1:2" x14ac:dyDescent="0.25">
      <c r="A156" s="94" t="s">
        <v>407</v>
      </c>
      <c r="B156" s="96" t="s">
        <v>408</v>
      </c>
    </row>
    <row r="157" spans="1:2" x14ac:dyDescent="0.25">
      <c r="A157" s="94" t="s">
        <v>409</v>
      </c>
      <c r="B157" s="96" t="s">
        <v>410</v>
      </c>
    </row>
    <row r="158" spans="1:2" x14ac:dyDescent="0.25">
      <c r="A158" s="94" t="s">
        <v>411</v>
      </c>
      <c r="B158" s="96" t="s">
        <v>412</v>
      </c>
    </row>
    <row r="159" spans="1:2" x14ac:dyDescent="0.25">
      <c r="A159" s="94" t="s">
        <v>413</v>
      </c>
      <c r="B159" s="96" t="s">
        <v>414</v>
      </c>
    </row>
    <row r="160" spans="1:2" x14ac:dyDescent="0.25">
      <c r="A160" s="94" t="s">
        <v>415</v>
      </c>
      <c r="B160" s="96" t="s">
        <v>416</v>
      </c>
    </row>
    <row r="161" spans="1:2" x14ac:dyDescent="0.25">
      <c r="A161" s="94" t="s">
        <v>417</v>
      </c>
      <c r="B161" s="96" t="s">
        <v>418</v>
      </c>
    </row>
    <row r="162" spans="1:2" x14ac:dyDescent="0.25">
      <c r="A162" s="94" t="s">
        <v>419</v>
      </c>
      <c r="B162" s="96" t="s">
        <v>420</v>
      </c>
    </row>
    <row r="163" spans="1:2" x14ac:dyDescent="0.25">
      <c r="A163" s="94" t="s">
        <v>421</v>
      </c>
      <c r="B163" s="96" t="s">
        <v>422</v>
      </c>
    </row>
    <row r="164" spans="1:2" x14ac:dyDescent="0.25">
      <c r="A164" s="94" t="s">
        <v>423</v>
      </c>
      <c r="B164" s="96" t="s">
        <v>424</v>
      </c>
    </row>
    <row r="165" spans="1:2" x14ac:dyDescent="0.25">
      <c r="A165" s="94" t="s">
        <v>425</v>
      </c>
      <c r="B165" s="96" t="s">
        <v>426</v>
      </c>
    </row>
    <row r="166" spans="1:2" x14ac:dyDescent="0.25">
      <c r="A166" s="94" t="s">
        <v>427</v>
      </c>
      <c r="B166" s="96" t="s">
        <v>428</v>
      </c>
    </row>
    <row r="167" spans="1:2" x14ac:dyDescent="0.25">
      <c r="A167" s="94" t="s">
        <v>429</v>
      </c>
      <c r="B167" s="96" t="s">
        <v>430</v>
      </c>
    </row>
    <row r="168" spans="1:2" x14ac:dyDescent="0.25">
      <c r="A168" s="94" t="s">
        <v>431</v>
      </c>
      <c r="B168" s="96" t="s">
        <v>432</v>
      </c>
    </row>
    <row r="169" spans="1:2" x14ac:dyDescent="0.25">
      <c r="A169" s="94" t="s">
        <v>433</v>
      </c>
      <c r="B169" s="96" t="s">
        <v>434</v>
      </c>
    </row>
    <row r="170" spans="1:2" x14ac:dyDescent="0.25">
      <c r="A170" s="94" t="s">
        <v>435</v>
      </c>
      <c r="B170" s="96" t="s">
        <v>436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B1460CA5E30F40B6FAACF8D46EEBD1" ma:contentTypeVersion="11" ma:contentTypeDescription="Create a new document." ma:contentTypeScope="" ma:versionID="3a6f2496e99f17107a04ba74ad2c206b">
  <xsd:schema xmlns:xsd="http://www.w3.org/2001/XMLSchema" xmlns:xs="http://www.w3.org/2001/XMLSchema" xmlns:p="http://schemas.microsoft.com/office/2006/metadata/properties" xmlns:ns2="b82c8b7b-8483-4e5a-8a49-74fa68bfec33" xmlns:ns3="ea63a70b-0dbd-4e89-b44c-d10fcff1696c" targetNamespace="http://schemas.microsoft.com/office/2006/metadata/properties" ma:root="true" ma:fieldsID="5d0f2d5393f4f1ea82d478777a35937e" ns2:_="" ns3:_="">
    <xsd:import namespace="b82c8b7b-8483-4e5a-8a49-74fa68bfec33"/>
    <xsd:import namespace="ea63a70b-0dbd-4e89-b44c-d10fcff169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2c8b7b-8483-4e5a-8a49-74fa68bfec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3a70b-0dbd-4e89-b44c-d10fcff169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F85958-31C0-4C63-8222-5CF4DD6E4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2c8b7b-8483-4e5a-8a49-74fa68bfec33"/>
    <ds:schemaRef ds:uri="ea63a70b-0dbd-4e89-b44c-d10fcff169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A39A37-E61D-4494-BCF8-1AAF5266892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4143342-9E38-46C4-8B1F-29EB37EC90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Bounegru" &lt;eva.bounegru@undp.org&gt;</dc:creator>
  <cp:lastModifiedBy>Eva Bounegru</cp:lastModifiedBy>
  <cp:lastPrinted>2017-12-11T22:51:21Z</cp:lastPrinted>
  <dcterms:created xsi:type="dcterms:W3CDTF">2017-11-15T21:17:43Z</dcterms:created>
  <dcterms:modified xsi:type="dcterms:W3CDTF">2022-06-16T11:42:40Z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0x0101001DB1460CA5E30F40B6FAACF8D46EEBD1</vt:lpwstr>
  </property>
</Properties>
</file>