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unwomen-my.sharepoint.com/personal/fairooza_cader_unwomen_org/Documents/Fairooza/18. Financial Reporting/4. GPI Phase 2/5. FR -04.04.2022/Cleared/"/>
    </mc:Choice>
  </mc:AlternateContent>
  <xr:revisionPtr revIDLastSave="0" documentId="14_{48454736-5F86-42E2-99AF-59407CB23540}" xr6:coauthVersionLast="47" xr6:coauthVersionMax="47" xr10:uidLastSave="{00000000-0000-0000-0000-000000000000}"/>
  <bookViews>
    <workbookView xWindow="-120" yWindow="-120" windowWidth="20730" windowHeight="11160" tabRatio="601" firstSheet="7" activeTab="7" xr2:uid="{00000000-000D-0000-FFFF-FFFF00000000}"/>
  </bookViews>
  <sheets>
    <sheet name="AAA 8 Jun Org" sheetId="23" state="hidden" r:id="rId1"/>
    <sheet name="AAA-09.11.2020" sheetId="24" state="hidden" r:id="rId2"/>
    <sheet name="AAA as at 08.06.2021" sheetId="25" state="hidden" r:id="rId3"/>
    <sheet name="AAA-08.11.2021" sheetId="27" state="hidden" r:id="rId4"/>
    <sheet name="Manual Breakdown+AAA 2020" sheetId="22" state="hidden" r:id="rId5"/>
    <sheet name="Manual Breakdown+AAA 2019" sheetId="21" state="hidden" r:id="rId6"/>
    <sheet name="Data for Pivot" sheetId="15" state="hidden" r:id="rId7"/>
    <sheet name="Report for Submission" sheetId="1" r:id="rId8"/>
    <sheet name="Prog Support Cost 2019" sheetId="12" state="hidden" r:id="rId9"/>
    <sheet name="2) By Category" sheetId="5" r:id="rId10"/>
    <sheet name="3) Explanatory Notes" sheetId="3" r:id="rId11"/>
    <sheet name="4) -For PBSO Use-" sheetId="6" r:id="rId12"/>
    <sheet name="5) -For MPTF Use-" sheetId="4" r:id="rId13"/>
    <sheet name="Dropdowns" sheetId="8" state="hidden" r:id="rId14"/>
    <sheet name="Sheet2" sheetId="7" state="hidden" r:id="rId15"/>
  </sheets>
  <externalReferences>
    <externalReference r:id="rId16"/>
  </externalReferences>
  <definedNames>
    <definedName name="_xlnm._FilterDatabase" localSheetId="0" hidden="1">'AAA 8 Jun Org'!$A$2:$AF$44</definedName>
    <definedName name="_xlnm._FilterDatabase" localSheetId="2" hidden="1">'AAA as at 08.06.2021'!$A$2:$AG$279</definedName>
    <definedName name="_xlnm._FilterDatabase" localSheetId="3" hidden="1">'AAA-08.11.2021'!$A$2:$AG$509</definedName>
    <definedName name="_xlnm._FilterDatabase" localSheetId="1" hidden="1">'AAA-09.11.2020'!$A$2:$AG$89</definedName>
    <definedName name="_xlnm._FilterDatabase" localSheetId="5" hidden="1">'Manual Breakdown+AAA 2019'!$A$2:$AF$9</definedName>
    <definedName name="_xlnm._FilterDatabase" localSheetId="4" hidden="1">'Manual Breakdown+AAA 2020'!$A$3:$AF$37</definedName>
    <definedName name="_xlnm._FilterDatabase" localSheetId="8" hidden="1">'Prog Support Cost 2019'!$A$3:$AF$45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9" i="1" l="1"/>
  <c r="E90" i="1"/>
  <c r="E88" i="1"/>
  <c r="E79" i="1"/>
  <c r="E80" i="1"/>
  <c r="E78" i="1"/>
  <c r="E70" i="1"/>
  <c r="E69" i="1"/>
  <c r="E68" i="1"/>
  <c r="E59" i="1"/>
  <c r="E60" i="1"/>
  <c r="E58" i="1"/>
  <c r="AD1" i="27" l="1"/>
  <c r="AD513" i="27" l="1"/>
  <c r="D4" i="27"/>
  <c r="D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103" i="27"/>
  <c r="D104" i="27"/>
  <c r="D105" i="27"/>
  <c r="D106" i="27"/>
  <c r="D107" i="27"/>
  <c r="D108" i="27"/>
  <c r="D109" i="27"/>
  <c r="D110" i="27"/>
  <c r="D111" i="27"/>
  <c r="D112" i="27"/>
  <c r="D113" i="27"/>
  <c r="D114" i="27"/>
  <c r="D115" i="27"/>
  <c r="D116" i="27"/>
  <c r="D117" i="27"/>
  <c r="D118" i="27"/>
  <c r="D119" i="27"/>
  <c r="D120" i="27"/>
  <c r="D121" i="27"/>
  <c r="D122" i="27"/>
  <c r="D123" i="27"/>
  <c r="D124" i="27"/>
  <c r="D125" i="27"/>
  <c r="D126" i="27"/>
  <c r="D127" i="27"/>
  <c r="D128" i="27"/>
  <c r="D129" i="27"/>
  <c r="D130" i="27"/>
  <c r="D131" i="27"/>
  <c r="D132" i="27"/>
  <c r="D133" i="27"/>
  <c r="D134" i="27"/>
  <c r="D135" i="27"/>
  <c r="D136" i="27"/>
  <c r="D137" i="27"/>
  <c r="D138" i="27"/>
  <c r="D139" i="27"/>
  <c r="D140" i="27"/>
  <c r="D141" i="27"/>
  <c r="D142" i="27"/>
  <c r="D143" i="27"/>
  <c r="D144" i="27"/>
  <c r="D145" i="27"/>
  <c r="D146" i="27"/>
  <c r="D147" i="27"/>
  <c r="D148" i="27"/>
  <c r="D149" i="27"/>
  <c r="D150" i="27"/>
  <c r="D151" i="27"/>
  <c r="D152" i="27"/>
  <c r="D153" i="27"/>
  <c r="D154" i="27"/>
  <c r="D155" i="27"/>
  <c r="D156" i="27"/>
  <c r="D157" i="27"/>
  <c r="D158" i="27"/>
  <c r="D159" i="27"/>
  <c r="D160" i="27"/>
  <c r="D161" i="27"/>
  <c r="D162" i="27"/>
  <c r="D163" i="27"/>
  <c r="D164" i="27"/>
  <c r="D165" i="27"/>
  <c r="D166" i="27"/>
  <c r="D167" i="27"/>
  <c r="D168" i="27"/>
  <c r="D169" i="27"/>
  <c r="D170" i="27"/>
  <c r="D171" i="27"/>
  <c r="D172" i="27"/>
  <c r="D173" i="27"/>
  <c r="D174" i="27"/>
  <c r="D175" i="27"/>
  <c r="D176" i="27"/>
  <c r="D177" i="27"/>
  <c r="D178" i="27"/>
  <c r="D179" i="27"/>
  <c r="D180" i="27"/>
  <c r="D181" i="27"/>
  <c r="D182" i="27"/>
  <c r="D183" i="27"/>
  <c r="D184" i="27"/>
  <c r="D185" i="27"/>
  <c r="D186" i="27"/>
  <c r="D187" i="27"/>
  <c r="D188" i="27"/>
  <c r="D189" i="27"/>
  <c r="D190" i="27"/>
  <c r="D191" i="27"/>
  <c r="D192" i="27"/>
  <c r="D193" i="27"/>
  <c r="D194" i="27"/>
  <c r="D195" i="27"/>
  <c r="D196" i="27"/>
  <c r="D197" i="27"/>
  <c r="D198" i="27"/>
  <c r="D199" i="27"/>
  <c r="D200" i="27"/>
  <c r="D201" i="27"/>
  <c r="D202" i="27"/>
  <c r="D203" i="27"/>
  <c r="D204" i="27"/>
  <c r="D205" i="27"/>
  <c r="D206" i="27"/>
  <c r="D207" i="27"/>
  <c r="D208" i="27"/>
  <c r="D209" i="27"/>
  <c r="D210" i="27"/>
  <c r="D211" i="27"/>
  <c r="D212" i="27"/>
  <c r="D213" i="27"/>
  <c r="D214" i="27"/>
  <c r="D215" i="27"/>
  <c r="D216" i="27"/>
  <c r="D217" i="27"/>
  <c r="D218" i="27"/>
  <c r="D219" i="27"/>
  <c r="D220" i="27"/>
  <c r="D221" i="27"/>
  <c r="D222" i="27"/>
  <c r="D223" i="27"/>
  <c r="D224" i="27"/>
  <c r="D225" i="27"/>
  <c r="D226" i="27"/>
  <c r="D227" i="27"/>
  <c r="D228" i="27"/>
  <c r="D229" i="27"/>
  <c r="D230" i="27"/>
  <c r="D231" i="27"/>
  <c r="D232" i="27"/>
  <c r="D233" i="27"/>
  <c r="D234" i="27"/>
  <c r="D235" i="27"/>
  <c r="D236" i="27"/>
  <c r="D237" i="27"/>
  <c r="D238" i="27"/>
  <c r="D239" i="27"/>
  <c r="D240" i="27"/>
  <c r="D241" i="27"/>
  <c r="D242" i="27"/>
  <c r="D243" i="27"/>
  <c r="D244" i="27"/>
  <c r="D245" i="27"/>
  <c r="D246" i="27"/>
  <c r="D247" i="27"/>
  <c r="D248" i="27"/>
  <c r="D249" i="27"/>
  <c r="D250" i="27"/>
  <c r="D251" i="27"/>
  <c r="D252" i="27"/>
  <c r="D253" i="27"/>
  <c r="D254" i="27"/>
  <c r="D255" i="27"/>
  <c r="D256" i="27"/>
  <c r="D257" i="27"/>
  <c r="D258" i="27"/>
  <c r="D259" i="27"/>
  <c r="D260" i="27"/>
  <c r="D261" i="27"/>
  <c r="D262" i="27"/>
  <c r="D263" i="27"/>
  <c r="D264" i="27"/>
  <c r="D265" i="27"/>
  <c r="D266" i="27"/>
  <c r="D267" i="27"/>
  <c r="D268" i="27"/>
  <c r="D269" i="27"/>
  <c r="D270" i="27"/>
  <c r="D271" i="27"/>
  <c r="D272" i="27"/>
  <c r="D273" i="27"/>
  <c r="D274" i="27"/>
  <c r="D275" i="27"/>
  <c r="D276" i="27"/>
  <c r="D277" i="27"/>
  <c r="D278" i="27"/>
  <c r="D279" i="27"/>
  <c r="D280" i="27"/>
  <c r="D281" i="27"/>
  <c r="D282" i="27"/>
  <c r="D283" i="27"/>
  <c r="D284" i="27"/>
  <c r="D285" i="27"/>
  <c r="D286" i="27"/>
  <c r="D287" i="27"/>
  <c r="D288" i="27"/>
  <c r="D289" i="27"/>
  <c r="D290" i="27"/>
  <c r="D291" i="27"/>
  <c r="D292" i="27"/>
  <c r="D293" i="27"/>
  <c r="D294" i="27"/>
  <c r="D295" i="27"/>
  <c r="D296" i="27"/>
  <c r="D297" i="27"/>
  <c r="D298" i="27"/>
  <c r="D299" i="27"/>
  <c r="D300" i="27"/>
  <c r="D301" i="27"/>
  <c r="D302" i="27"/>
  <c r="D303" i="27"/>
  <c r="D304" i="27"/>
  <c r="D305" i="27"/>
  <c r="D306" i="27"/>
  <c r="D307" i="27"/>
  <c r="D308" i="27"/>
  <c r="D309" i="27"/>
  <c r="D310" i="27"/>
  <c r="D311" i="27"/>
  <c r="D312" i="27"/>
  <c r="D313" i="27"/>
  <c r="D314" i="27"/>
  <c r="D315" i="27"/>
  <c r="D316" i="27"/>
  <c r="D317" i="27"/>
  <c r="D318" i="27"/>
  <c r="D319" i="27"/>
  <c r="D320" i="27"/>
  <c r="D321" i="27"/>
  <c r="D322" i="27"/>
  <c r="D323" i="27"/>
  <c r="D324" i="27"/>
  <c r="D325" i="27"/>
  <c r="D326" i="27"/>
  <c r="D327" i="27"/>
  <c r="D328" i="27"/>
  <c r="D329" i="27"/>
  <c r="D330" i="27"/>
  <c r="D331" i="27"/>
  <c r="D332" i="27"/>
  <c r="D333" i="27"/>
  <c r="D334" i="27"/>
  <c r="D335" i="27"/>
  <c r="D336" i="27"/>
  <c r="D337" i="27"/>
  <c r="D338" i="27"/>
  <c r="D339" i="27"/>
  <c r="D340" i="27"/>
  <c r="D341" i="27"/>
  <c r="D342" i="27"/>
  <c r="D343" i="27"/>
  <c r="D344" i="27"/>
  <c r="D345" i="27"/>
  <c r="D346" i="27"/>
  <c r="D347" i="27"/>
  <c r="D348" i="27"/>
  <c r="D349" i="27"/>
  <c r="D350" i="27"/>
  <c r="D351" i="27"/>
  <c r="D352" i="27"/>
  <c r="D353" i="27"/>
  <c r="D354" i="27"/>
  <c r="D355" i="27"/>
  <c r="D356" i="27"/>
  <c r="D357" i="27"/>
  <c r="D358" i="27"/>
  <c r="D359" i="27"/>
  <c r="D360" i="27"/>
  <c r="D361" i="27"/>
  <c r="D362" i="27"/>
  <c r="D363" i="27"/>
  <c r="D364" i="27"/>
  <c r="D365" i="27"/>
  <c r="D366" i="27"/>
  <c r="D367" i="27"/>
  <c r="D368" i="27"/>
  <c r="D369" i="27"/>
  <c r="D370" i="27"/>
  <c r="D371" i="27"/>
  <c r="D372" i="27"/>
  <c r="D373" i="27"/>
  <c r="D374" i="27"/>
  <c r="D375" i="27"/>
  <c r="D376" i="27"/>
  <c r="D377" i="27"/>
  <c r="D378" i="27"/>
  <c r="D379" i="27"/>
  <c r="D380" i="27"/>
  <c r="D381" i="27"/>
  <c r="D382" i="27"/>
  <c r="D383" i="27"/>
  <c r="D384" i="27"/>
  <c r="D385" i="27"/>
  <c r="D386" i="27"/>
  <c r="D387" i="27"/>
  <c r="D388" i="27"/>
  <c r="D389" i="27"/>
  <c r="D390" i="27"/>
  <c r="D391" i="27"/>
  <c r="D392" i="27"/>
  <c r="D393" i="27"/>
  <c r="D394" i="27"/>
  <c r="D395" i="27"/>
  <c r="D396" i="27"/>
  <c r="D397" i="27"/>
  <c r="D398" i="27"/>
  <c r="D399" i="27"/>
  <c r="D400" i="27"/>
  <c r="D401" i="27"/>
  <c r="D402" i="27"/>
  <c r="D403" i="27"/>
  <c r="D404" i="27"/>
  <c r="D405" i="27"/>
  <c r="D406" i="27"/>
  <c r="D407" i="27"/>
  <c r="D408" i="27"/>
  <c r="D409" i="27"/>
  <c r="D410" i="27"/>
  <c r="D411" i="27"/>
  <c r="D412" i="27"/>
  <c r="D413" i="27"/>
  <c r="D414" i="27"/>
  <c r="D415" i="27"/>
  <c r="D416" i="27"/>
  <c r="D417" i="27"/>
  <c r="D418" i="27"/>
  <c r="D419" i="27"/>
  <c r="D420" i="27"/>
  <c r="D421" i="27"/>
  <c r="D422" i="27"/>
  <c r="D423" i="27"/>
  <c r="D424" i="27"/>
  <c r="D425" i="27"/>
  <c r="D426" i="27"/>
  <c r="D427" i="27"/>
  <c r="D428" i="27"/>
  <c r="D429" i="27"/>
  <c r="D430" i="27"/>
  <c r="D431" i="27"/>
  <c r="D432" i="27"/>
  <c r="D433" i="27"/>
  <c r="D434" i="27"/>
  <c r="D435" i="27"/>
  <c r="D436" i="27"/>
  <c r="D437" i="27"/>
  <c r="D438" i="27"/>
  <c r="D439" i="27"/>
  <c r="D440" i="27"/>
  <c r="D441" i="27"/>
  <c r="D442" i="27"/>
  <c r="D443" i="27"/>
  <c r="D444" i="27"/>
  <c r="D445" i="27"/>
  <c r="D446" i="27"/>
  <c r="D447" i="27"/>
  <c r="D448" i="27"/>
  <c r="D449" i="27"/>
  <c r="D450" i="27"/>
  <c r="D451" i="27"/>
  <c r="D452" i="27"/>
  <c r="D453" i="27"/>
  <c r="D454" i="27"/>
  <c r="D455" i="27"/>
  <c r="D456" i="27"/>
  <c r="D457" i="27"/>
  <c r="D458" i="27"/>
  <c r="D459" i="27"/>
  <c r="D460" i="27"/>
  <c r="D461" i="27"/>
  <c r="D462" i="27"/>
  <c r="D463" i="27"/>
  <c r="D464" i="27"/>
  <c r="D465" i="27"/>
  <c r="D466" i="27"/>
  <c r="D467" i="27"/>
  <c r="D468" i="27"/>
  <c r="D469" i="27"/>
  <c r="D470" i="27"/>
  <c r="D471" i="27"/>
  <c r="D472" i="27"/>
  <c r="D473" i="27"/>
  <c r="D474" i="27"/>
  <c r="D475" i="27"/>
  <c r="D476" i="27"/>
  <c r="D477" i="27"/>
  <c r="D478" i="27"/>
  <c r="D479" i="27"/>
  <c r="D480" i="27"/>
  <c r="D481" i="27"/>
  <c r="D482" i="27"/>
  <c r="D483" i="27"/>
  <c r="D484" i="27"/>
  <c r="D485" i="27"/>
  <c r="D486" i="27"/>
  <c r="D487" i="27"/>
  <c r="D488" i="27"/>
  <c r="D489" i="27"/>
  <c r="D490" i="27"/>
  <c r="D491" i="27"/>
  <c r="D492" i="27"/>
  <c r="D493" i="27"/>
  <c r="D494" i="27"/>
  <c r="D495" i="27"/>
  <c r="D496" i="27"/>
  <c r="D497" i="27"/>
  <c r="D498" i="27"/>
  <c r="D499" i="27"/>
  <c r="D500" i="27"/>
  <c r="D501" i="27"/>
  <c r="D502" i="27"/>
  <c r="D503" i="27"/>
  <c r="D504" i="27"/>
  <c r="D505" i="27"/>
  <c r="D506" i="27"/>
  <c r="D507" i="27"/>
  <c r="D508" i="27"/>
  <c r="D509" i="27"/>
  <c r="D3" i="27"/>
  <c r="AD514" i="27" l="1"/>
  <c r="AD1" i="25" l="1"/>
  <c r="D4" i="25" l="1"/>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141" i="25"/>
  <c r="D142" i="25"/>
  <c r="D143" i="25"/>
  <c r="D144" i="25"/>
  <c r="D145" i="25"/>
  <c r="D146" i="25"/>
  <c r="D147" i="25"/>
  <c r="D148" i="25"/>
  <c r="D149" i="25"/>
  <c r="D150" i="25"/>
  <c r="D151" i="25"/>
  <c r="D152" i="25"/>
  <c r="D153" i="25"/>
  <c r="D154" i="25"/>
  <c r="D155" i="25"/>
  <c r="D156" i="25"/>
  <c r="D157" i="25"/>
  <c r="D158" i="25"/>
  <c r="D159" i="25"/>
  <c r="D160" i="25"/>
  <c r="D161" i="25"/>
  <c r="D162" i="25"/>
  <c r="D163" i="25"/>
  <c r="D164" i="25"/>
  <c r="D165" i="25"/>
  <c r="D166" i="25"/>
  <c r="D167" i="25"/>
  <c r="D168" i="25"/>
  <c r="D169" i="25"/>
  <c r="D170" i="25"/>
  <c r="D171" i="25"/>
  <c r="D172" i="25"/>
  <c r="D173" i="25"/>
  <c r="D174" i="25"/>
  <c r="D175" i="25"/>
  <c r="D176" i="25"/>
  <c r="D177" i="25"/>
  <c r="D178" i="25"/>
  <c r="D179" i="25"/>
  <c r="D180" i="25"/>
  <c r="D181" i="25"/>
  <c r="D182" i="25"/>
  <c r="D183" i="25"/>
  <c r="D184" i="25"/>
  <c r="D185" i="25"/>
  <c r="D186" i="25"/>
  <c r="D187" i="25"/>
  <c r="D188" i="25"/>
  <c r="D189" i="25"/>
  <c r="D190" i="25"/>
  <c r="D191" i="25"/>
  <c r="D192" i="25"/>
  <c r="D193" i="25"/>
  <c r="D194" i="25"/>
  <c r="D195" i="25"/>
  <c r="D196" i="25"/>
  <c r="D197" i="25"/>
  <c r="D198" i="25"/>
  <c r="D199" i="25"/>
  <c r="D200" i="25"/>
  <c r="D201" i="25"/>
  <c r="D202" i="25"/>
  <c r="D203" i="25"/>
  <c r="D204" i="25"/>
  <c r="D205" i="25"/>
  <c r="D206" i="25"/>
  <c r="D207" i="25"/>
  <c r="D208" i="25"/>
  <c r="D209" i="25"/>
  <c r="D210" i="25"/>
  <c r="D211" i="25"/>
  <c r="D212" i="25"/>
  <c r="D213" i="25"/>
  <c r="D214" i="25"/>
  <c r="D215" i="25"/>
  <c r="D216" i="25"/>
  <c r="D217" i="25"/>
  <c r="D218" i="25"/>
  <c r="D219" i="25"/>
  <c r="D220" i="25"/>
  <c r="D221" i="25"/>
  <c r="D222" i="25"/>
  <c r="D223" i="25"/>
  <c r="D224" i="25"/>
  <c r="D225" i="25"/>
  <c r="D226" i="25"/>
  <c r="D227" i="25"/>
  <c r="D228" i="25"/>
  <c r="D229" i="25"/>
  <c r="D230" i="25"/>
  <c r="D231" i="25"/>
  <c r="D232" i="25"/>
  <c r="D233" i="25"/>
  <c r="D234" i="25"/>
  <c r="D235" i="25"/>
  <c r="D236" i="25"/>
  <c r="D237" i="25"/>
  <c r="D238" i="25"/>
  <c r="D239" i="25"/>
  <c r="D240" i="25"/>
  <c r="D241" i="25"/>
  <c r="D242" i="25"/>
  <c r="D243" i="25"/>
  <c r="D244" i="25"/>
  <c r="D245" i="25"/>
  <c r="D246" i="25"/>
  <c r="D247" i="25"/>
  <c r="D248" i="25"/>
  <c r="D249" i="25"/>
  <c r="D250" i="25"/>
  <c r="D251" i="25"/>
  <c r="D252" i="25"/>
  <c r="D253" i="25"/>
  <c r="D254" i="25"/>
  <c r="D255" i="25"/>
  <c r="D256" i="25"/>
  <c r="D257" i="25"/>
  <c r="D258" i="25"/>
  <c r="D259" i="25"/>
  <c r="D260" i="25"/>
  <c r="D261" i="25"/>
  <c r="D262" i="25"/>
  <c r="D263" i="25"/>
  <c r="D264" i="25"/>
  <c r="D265" i="25"/>
  <c r="D266" i="25"/>
  <c r="D267" i="25"/>
  <c r="D268" i="25"/>
  <c r="D269" i="25"/>
  <c r="D270" i="25"/>
  <c r="D271" i="25"/>
  <c r="D272" i="25"/>
  <c r="D273" i="25"/>
  <c r="D274" i="25"/>
  <c r="D275" i="25"/>
  <c r="D276" i="25"/>
  <c r="D277" i="25"/>
  <c r="D278" i="25"/>
  <c r="D279" i="25"/>
  <c r="D3" i="25"/>
  <c r="C4" i="24" l="1"/>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3" i="24"/>
  <c r="AD92" i="24" l="1"/>
  <c r="AB92" i="24"/>
  <c r="AG22" i="22" l="1"/>
  <c r="AN22" i="22"/>
  <c r="AN2" i="22" s="1"/>
  <c r="BA32" i="22"/>
  <c r="BE32" i="22" s="1"/>
  <c r="BF32" i="22" s="1"/>
  <c r="BA33" i="22"/>
  <c r="BE33" i="22" s="1"/>
  <c r="BF33" i="22" s="1"/>
  <c r="BA34" i="22"/>
  <c r="BE34" i="22" s="1"/>
  <c r="BF34" i="22" s="1"/>
  <c r="BA31" i="22"/>
  <c r="BE11" i="22"/>
  <c r="BF11" i="22" s="1"/>
  <c r="BE27" i="22"/>
  <c r="BF27" i="22" s="1"/>
  <c r="BE31" i="22"/>
  <c r="BF31" i="22" s="1"/>
  <c r="AH2" i="22"/>
  <c r="AI2" i="22"/>
  <c r="AJ2" i="22"/>
  <c r="AK2" i="22"/>
  <c r="AL2" i="22"/>
  <c r="AM2" i="22"/>
  <c r="AO2" i="22"/>
  <c r="AP2" i="22"/>
  <c r="AQ2" i="22"/>
  <c r="AR2" i="22"/>
  <c r="AS2" i="22"/>
  <c r="AT2" i="22"/>
  <c r="AU2" i="22"/>
  <c r="AV2" i="22"/>
  <c r="AW2" i="22"/>
  <c r="AX2" i="22"/>
  <c r="AY2" i="22"/>
  <c r="AZ2" i="22"/>
  <c r="BC2" i="22"/>
  <c r="BD2" i="22"/>
  <c r="BB36" i="22"/>
  <c r="BE36" i="22" s="1"/>
  <c r="BF36" i="22" s="1"/>
  <c r="BB35" i="22"/>
  <c r="BE35" i="22" s="1"/>
  <c r="BF35" i="22" s="1"/>
  <c r="BB25" i="22"/>
  <c r="BE25" i="22" s="1"/>
  <c r="BF25" i="22" s="1"/>
  <c r="BB26" i="22"/>
  <c r="BE26" i="22" s="1"/>
  <c r="BF26" i="22" s="1"/>
  <c r="BB27" i="22"/>
  <c r="BB28" i="22"/>
  <c r="BE28" i="22" s="1"/>
  <c r="BF28" i="22" s="1"/>
  <c r="BB29" i="22"/>
  <c r="BE29" i="22" s="1"/>
  <c r="BF29" i="22" s="1"/>
  <c r="BB30" i="22"/>
  <c r="BE30" i="22" s="1"/>
  <c r="BF30" i="22" s="1"/>
  <c r="BB24" i="22"/>
  <c r="BE24" i="22" s="1"/>
  <c r="BF24" i="22" s="1"/>
  <c r="BB23" i="22"/>
  <c r="BE23" i="22" s="1"/>
  <c r="BF23" i="22" s="1"/>
  <c r="BB5" i="22"/>
  <c r="BE5" i="22" s="1"/>
  <c r="BF5" i="22" s="1"/>
  <c r="BB6" i="22"/>
  <c r="BE6" i="22" s="1"/>
  <c r="BF6" i="22" s="1"/>
  <c r="BB7" i="22"/>
  <c r="BE7" i="22" s="1"/>
  <c r="BF7" i="22" s="1"/>
  <c r="BB8" i="22"/>
  <c r="BE8" i="22" s="1"/>
  <c r="BF8" i="22" s="1"/>
  <c r="BB9" i="22"/>
  <c r="BE9" i="22" s="1"/>
  <c r="BF9" i="22" s="1"/>
  <c r="BB10" i="22"/>
  <c r="BE10" i="22" s="1"/>
  <c r="BF10" i="22" s="1"/>
  <c r="BB11" i="22"/>
  <c r="BB12" i="22"/>
  <c r="BE12" i="22" s="1"/>
  <c r="BF12" i="22" s="1"/>
  <c r="BB13" i="22"/>
  <c r="BE13" i="22" s="1"/>
  <c r="BF13" i="22" s="1"/>
  <c r="BB14" i="22"/>
  <c r="BE14" i="22" s="1"/>
  <c r="BF14" i="22" s="1"/>
  <c r="BB15" i="22"/>
  <c r="BE15" i="22" s="1"/>
  <c r="BF15" i="22" s="1"/>
  <c r="BB16" i="22"/>
  <c r="BE16" i="22" s="1"/>
  <c r="BF16" i="22" s="1"/>
  <c r="BB17" i="22"/>
  <c r="BE17" i="22" s="1"/>
  <c r="BF17" i="22" s="1"/>
  <c r="BB18" i="22"/>
  <c r="BE18" i="22" s="1"/>
  <c r="BF18" i="22" s="1"/>
  <c r="BB19" i="22"/>
  <c r="BE19" i="22" s="1"/>
  <c r="BF19" i="22" s="1"/>
  <c r="BB20" i="22"/>
  <c r="BE20" i="22" s="1"/>
  <c r="BF20" i="22" s="1"/>
  <c r="BB21" i="22"/>
  <c r="BE21" i="22" s="1"/>
  <c r="BF21" i="22" s="1"/>
  <c r="BB4" i="22"/>
  <c r="BB2" i="22" s="1"/>
  <c r="BA2" i="22" l="1"/>
  <c r="BE4" i="22"/>
  <c r="BF4" i="22" s="1"/>
  <c r="BE22" i="22"/>
  <c r="BF22" i="22" s="1"/>
  <c r="AG2" i="22"/>
  <c r="AC2" i="22"/>
  <c r="AH4" i="21"/>
  <c r="AH1" i="21" s="1"/>
  <c r="AG4" i="21"/>
  <c r="AI4" i="21" s="1"/>
  <c r="AI1" i="21" s="1"/>
  <c r="AG1" i="21"/>
  <c r="AC1" i="21"/>
  <c r="BE2" i="22" l="1"/>
  <c r="AF51" i="12" l="1"/>
  <c r="AC2" i="12"/>
  <c r="AF49" i="12" s="1"/>
  <c r="F24" i="4" l="1"/>
  <c r="F23" i="4"/>
  <c r="F22" i="4"/>
  <c r="I187" i="1" l="1"/>
  <c r="I24" i="1"/>
  <c r="I34" i="1"/>
  <c r="I44" i="1"/>
  <c r="I54" i="1"/>
  <c r="I66" i="1"/>
  <c r="I76" i="1"/>
  <c r="I86" i="1"/>
  <c r="I96" i="1"/>
  <c r="I108" i="1"/>
  <c r="I118" i="1"/>
  <c r="I128" i="1"/>
  <c r="I138" i="1"/>
  <c r="I150" i="1"/>
  <c r="I160" i="1"/>
  <c r="I170" i="1"/>
  <c r="I180"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<sst xmlns="http://schemas.openxmlformats.org/spreadsheetml/2006/main" count="17110" uniqueCount="1787">
  <si>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</si>
  <si>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</si>
  <si>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</si>
  <si>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</si>
  <si>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</si>
  <si>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</si>
  <si>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</si>
  <si>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</si>
  <si>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</si>
  <si>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</si>
  <si>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</si>
  <si>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</si>
  <si>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</si>
  <si>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</si>
  <si>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</si>
  <si>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</si>
  <si>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</si>
  <si>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</si>
  <si>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</si>
  <si>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</si>
  <si>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</si>
  <si>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</si>
  <si>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</si>
  <si>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</si>
  <si>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</si>
  <si>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</si>
  <si>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</si>
  <si>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</si>
  <si>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</si>
  <si>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</si>
  <si>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</si>
  <si>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</si>
  <si>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</si>
  <si>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</si>
  <si>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</si>
  <si>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</si>
  <si>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</si>
  <si>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</si>
  <si>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</si>
  <si>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</si>
  <si>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</si>
  <si>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</si>
  <si>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</si>
  <si>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</si>
  <si>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</si>
  <si>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</si>
  <si>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</si>
  <si>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</si>
  <si>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</si>
  <si>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</si>
  <si>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</si>
  <si>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</si>
  <si>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</si>
  <si>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</si>
  <si>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</si>
  <si>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</si>
  <si>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</si>
  <si>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</si>
  <si>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</si>
  <si>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</si>
  <si>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</si>
  <si>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</si>
  <si>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</si>
  <si>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</si>
  <si>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</si>
  <si>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</si>
  <si>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</si>
  <si>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</si>
  <si>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</si>
  <si>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</si>
  <si>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</si>
  <si>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</si>
  <si>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</si>
  <si>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</si>
  <si>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</si>
  <si>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</si>
  <si>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</si>
  <si>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</si>
  <si>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</si>
  <si>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</si>
  <si>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</si>
  <si>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</si>
  <si>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</si>
  <si>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</si>
  <si>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</si>
  <si>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</si>
  <si>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</si>
  <si>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</si>
  <si>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</si>
  <si>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</si>
  <si>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</si>
  <si>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</si>
  <si>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</si>
  <si>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</si>
  <si>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</si>
  <si>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</si>
  <si>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</si>
  <si>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</si>
  <si>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</si>
  <si>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</si>
  <si>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</si>
  <si>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</si>
  <si>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</si>
  <si>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</si>
  <si>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</si>
  <si>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</si>
  <si>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</si>
  <si>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</si>
  <si>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</si>
  <si>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</si>
  <si>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</si>
  <si>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</si>
  <si>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</si>
  <si>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</si>
  <si>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</si>
  <si>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</si>
  <si>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</si>
  <si>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</si>
  <si>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</si>
  <si>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</si>
  <si>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</si>
  <si>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</si>
  <si>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</si>
  <si>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</si>
  <si>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</si>
  <si>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</si>
  <si>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</si>
  <si>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</si>
  <si>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</si>
  <si>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</si>
  <si>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</si>
  <si>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</si>
  <si>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</si>
  <si>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</si>
  <si>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</si>
  <si>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</si>
  <si>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</si>
  <si>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</si>
  <si>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</si>
  <si>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</si>
  <si>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</si>
  <si>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</si>
  <si>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</si>
  <si>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</si>
  <si>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</si>
  <si>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</si>
  <si>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</si>
  <si>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</si>
  <si>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</si>
  <si>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</si>
  <si>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</si>
  <si>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</si>
  <si>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</si>
  <si>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</si>
  <si>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</si>
  <si>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</si>
  <si>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</si>
  <si>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</si>
  <si>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</si>
  <si>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</si>
  <si>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</si>
  <si>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</si>
  <si>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</si>
  <si>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</si>
  <si>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</si>
  <si>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</si>
  <si>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</si>
  <si>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</si>
  <si>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</si>
  <si>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</si>
  <si>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</si>
  <si>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</si>
  <si>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</si>
  <si>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</si>
  <si>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</si>
  <si>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</si>
  <si>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</si>
  <si>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</si>
  <si>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</si>
  <si>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</si>
  <si>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</si>
  <si>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</si>
  <si>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</si>
  <si>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</si>
  <si>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</si>
  <si>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</si>
  <si>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</si>
  <si>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</si>
  <si>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</si>
  <si>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</si>
  <si>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</si>
  <si>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</si>
  <si>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</si>
  <si>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</si>
  <si>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</si>
  <si>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</si>
  <si>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</si>
  <si>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</si>
  <si>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</si>
  <si>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</si>
  <si>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</si>
  <si>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</si>
  <si>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</si>
  <si>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</si>
  <si>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</si>
  <si>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</si>
  <si>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</si>
  <si>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</si>
  <si>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</si>
  <si>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</si>
  <si>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</si>
  <si>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</si>
  <si>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</si>
  <si>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</si>
  <si>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</si>
  <si>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</si>
  <si>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</si>
  <si>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</si>
  <si>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</si>
  <si>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</si>
  <si>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</si>
  <si>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</si>
  <si>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</si>
  <si>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</si>
  <si>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</si>
  <si>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</si>
  <si>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</si>
  <si>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</si>
  <si>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</si>
  <si>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</si>
  <si>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</si>
  <si>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</si>
  <si>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</si>
  <si>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</si>
  <si>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</si>
  <si>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</si>
  <si>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</si>
  <si>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</si>
  <si>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</si>
  <si>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</si>
  <si>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</si>
  <si>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</si>
  <si>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</si>
  <si>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</si>
  <si>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</si>
  <si>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</si>
  <si>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</si>
  <si>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</si>
  <si>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</si>
  <si>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</si>
  <si>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</si>
  <si>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</si>
  <si>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</si>
  <si>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</si>
  <si>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</si>
  <si>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</si>
  <si>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</si>
  <si>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</si>
  <si>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</si>
  <si>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</si>
  <si>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</si>
  <si>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</si>
  <si>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</si>
  <si>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</si>
  <si>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</si>
  <si>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</si>
  <si>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</si>
  <si>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</si>
  <si>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</si>
  <si>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</si>
  <si>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</si>
  <si>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</si>
  <si>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</si>
  <si>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</si>
  <si>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</si>
  <si>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</si>
  <si>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</si>
  <si>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</si>
  <si>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</si>
  <si>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</si>
  <si>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</si>
  <si>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</si>
  <si>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</si>
  <si>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</si>
  <si>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</si>
  <si>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</si>
  <si>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</si>
  <si>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</si>
  <si>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</si>
  <si>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</si>
  <si>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</si>
  <si>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</si>
  <si>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</si>
  <si>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</si>
  <si>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</si>
  <si>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</si>
  <si>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</si>
  <si>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</si>
  <si>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</si>
  <si>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</si>
  <si>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</si>
  <si>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</si>
  <si>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</si>
  <si>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</si>
  <si>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</si>
  <si>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</si>
  <si>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</si>
  <si>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</si>
  <si>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</si>
  <si>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</si>
  <si>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</si>
  <si>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</si>
  <si>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</si>
  <si>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</si>
  <si>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</si>
  <si>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</si>
  <si>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</si>
  <si>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</si>
  <si>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</si>
  <si>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</si>
  <si>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</si>
  <si>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</si>
  <si>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</si>
  <si>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</si>
  <si>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</si>
  <si>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</si>
  <si>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</si>
  <si>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</si>
  <si>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</si>
  <si>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</si>
  <si>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</si>
  <si>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</si>
  <si>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</si>
  <si>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</si>
  <si>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</si>
  <si>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</si>
  <si>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</si>
  <si>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</si>
  <si>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</si>
  <si>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</si>
  <si>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</si>
  <si>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</si>
  <si>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</si>
  <si>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</si>
  <si>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</si>
  <si>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</si>
  <si>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</si>
  <si>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</si>
  <si>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</si>
  <si>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</si>
  <si>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</si>
  <si>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</si>
  <si>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</si>
  <si>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</si>
  <si>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</si>
  <si>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</si>
  <si>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</si>
  <si>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</si>
  <si>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</si>
  <si>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</si>
  <si>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</si>
  <si>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</si>
  <si>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</si>
  <si>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</si>
  <si>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</si>
  <si>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</si>
  <si>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</si>
  <si>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</si>
  <si>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</si>
  <si>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</si>
  <si>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</si>
  <si>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</si>
  <si>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</si>
  <si>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</si>
  <si>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</si>
  <si>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</si>
  <si>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</si>
  <si>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</si>
  <si>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</si>
  <si>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</si>
  <si>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</si>
  <si>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</si>
  <si>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</si>
  <si>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</si>
  <si>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</si>
  <si>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</si>
  <si>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</si>
  <si>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</si>
  <si>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</si>
  <si>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</si>
  <si>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</si>
  <si>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</si>
  <si>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</si>
  <si>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</si>
  <si>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</si>
  <si>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</si>
  <si>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</si>
  <si>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</si>
  <si>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</si>
  <si>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</si>
  <si>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</si>
  <si>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</si>
  <si>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</si>
  <si>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</si>
  <si>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</si>
  <si>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</si>
  <si>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</si>
  <si>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</si>
  <si>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</si>
  <si>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</si>
  <si>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</si>
  <si>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</si>
  <si>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</si>
  <si>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</si>
  <si>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</si>
  <si>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</si>
  <si>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</si>
  <si>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</si>
  <si>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</si>
  <si>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</si>
  <si>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</si>
  <si>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</si>
  <si>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</si>
  <si>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</si>
  <si>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</si>
  <si>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</si>
  <si>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</si>
  <si>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</si>
  <si>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</si>
  <si>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</si>
  <si>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</si>
  <si>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</si>
  <si>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</si>
  <si>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</si>
  <si>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</si>
  <si>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</si>
  <si>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</si>
  <si>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</si>
  <si>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</si>
  <si>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</si>
  <si>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</si>
  <si>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</si>
  <si>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</si>
  <si>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</si>
  <si>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</si>
  <si>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</si>
  <si>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</si>
  <si>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</si>
  <si>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</si>
  <si>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</si>
  <si>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</si>
  <si>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</si>
  <si>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</si>
  <si>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</si>
  <si>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</si>
  <si>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</si>
  <si>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</si>
  <si>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</si>
  <si>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</si>
  <si>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</si>
  <si>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</si>
  <si>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</si>
  <si>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</si>
  <si>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</si>
  <si>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</si>
  <si>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</si>
  <si>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</si>
  <si>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</si>
  <si>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</si>
  <si>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</si>
  <si>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</si>
  <si>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</si>
  <si>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</si>
  <si>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</si>
  <si>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</si>
  <si>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</si>
  <si>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</si>
  <si>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</si>
  <si>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</si>
  <si>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</si>
  <si>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</si>
  <si>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</si>
  <si>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</si>
  <si>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</si>
  <si>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</si>
  <si>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</si>
  <si>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</si>
  <si>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</si>
  <si>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</si>
  <si>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</si>
  <si>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</si>
  <si>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</si>
  <si>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</si>
  <si>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</si>
  <si>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</si>
  <si>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</si>
  <si>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</si>
  <si>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</si>
  <si>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</si>
  <si>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</si>
  <si>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</si>
  <si>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</si>
  <si>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</si>
  <si>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</si>
  <si>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</si>
  <si>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</si>
  <si>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</si>
  <si>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</si>
  <si>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</si>
  <si>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</si>
  <si>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</si>
  <si>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</si>
  <si>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</si>
  <si>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</si>
  <si>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</si>
  <si>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</si>
  <si>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</si>
  <si>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</si>
  <si>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</si>
  <si>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</si>
  <si>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</si>
  <si>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</si>
  <si>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</si>
  <si>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</si>
  <si>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</si>
  <si>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</si>
  <si>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</si>
  <si>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</si>
  <si>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</si>
  <si>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</si>
  <si>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</si>
  <si>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</si>
  <si>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</si>
  <si>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</si>
  <si>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</si>
  <si>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</si>
  <si>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</si>
  <si>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</si>
  <si>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</si>
  <si>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</si>
  <si>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</si>
  <si>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</si>
  <si>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</si>
  <si>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</si>
  <si>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</si>
  <si>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</si>
  <si>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</si>
  <si>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</si>
  <si>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</si>
  <si>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</si>
  <si>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</si>
  <si>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</si>
  <si>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</si>
  <si>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</si>
  <si>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</si>
  <si>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</si>
  <si>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</si>
  <si>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</si>
  <si>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</si>
  <si>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</si>
  <si>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</si>
  <si>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</si>
  <si>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</si>
  <si>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</si>
  <si>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</si>
  <si>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</si>
  <si>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</si>
  <si>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</si>
  <si>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</si>
  <si>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</si>
  <si>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</si>
  <si>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</si>
  <si>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</si>
  <si>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</si>
  <si>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</si>
  <si>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</si>
  <si>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</si>
  <si>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</si>
  <si>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</si>
  <si>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 WOMEN</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</si>
  <si>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</si>
  <si>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</si>
  <si>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</si>
  <si>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</si>
  <si>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</si>
  <si>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</si>
  <si>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</si>
  <si>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</si>
  <si>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</si>
  <si>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</si>
  <si>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</si>
  <si>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</si>
  <si>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</si>
  <si>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</si>
  <si>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</si>
  <si>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</si>
  <si>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</si>
  <si>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</si>
  <si>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</si>
  <si>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</si>
  <si>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</si>
  <si>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</si>
  <si>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</si>
  <si>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</si>
  <si>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</si>
  <si>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</si>
  <si>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</si>
  <si>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</si>
  <si>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</si>
  <si>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</si>
  <si>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</si>
  <si>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</si>
  <si>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</si>
  <si>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APA30-00016178-2-1-ACCR-DST</t>
  </si>
  <si>
    <t>UNFEM</t>
  </si>
  <si>
    <t>ACQUIS OF COMPUTER HARDWARE</t>
  </si>
  <si>
    <t>LKA</t>
  </si>
  <si>
    <t>W3007</t>
  </si>
  <si>
    <t>LKAD4010405</t>
  </si>
  <si>
    <t>ACT</t>
  </si>
  <si>
    <t xml:space="preserve"> </t>
  </si>
  <si>
    <t>OPTIMAL SOLUTIONS</t>
  </si>
  <si>
    <t>N  NOTEBOOK_LKA_STAFF_GPI II</t>
  </si>
  <si>
    <t>1012/PO#9312_Laptop 3 Units</t>
  </si>
  <si>
    <t>AP08425342</t>
  </si>
  <si>
    <t>LKR</t>
  </si>
  <si>
    <t>AP</t>
  </si>
  <si>
    <t>APA30-00016178-2-1-PYMN-RXG</t>
  </si>
  <si>
    <t>REALIZED GAIN</t>
  </si>
  <si>
    <t>AP08426129</t>
  </si>
  <si>
    <t>APA30-00016202-1-1-ACCR-DST</t>
  </si>
  <si>
    <t>DAILY SUBSISTENCE ALLOW-INTL</t>
  </si>
  <si>
    <t>ROTCHAREK LIMKITISUPASIN</t>
  </si>
  <si>
    <t>DSA-I-ROAP-2020-072</t>
  </si>
  <si>
    <t>Adv DSA Colombo 15-21 Mar'20</t>
  </si>
  <si>
    <t>AP08427854</t>
  </si>
  <si>
    <t>THB</t>
  </si>
  <si>
    <t>APA30-00016202-2-1-ACCR-DST</t>
  </si>
  <si>
    <t>TRAVEL - OTHER</t>
  </si>
  <si>
    <t>TML-I-ROAP-2020-072</t>
  </si>
  <si>
    <t>APA30-00016203-1-1-ACCR-DST</t>
  </si>
  <si>
    <t>KETSARA NAUNPUNYONG</t>
  </si>
  <si>
    <t>DSA-I-ROAP-2020-071</t>
  </si>
  <si>
    <t>Adv DSA Colombo 14-21 Mar'20</t>
  </si>
  <si>
    <t>APA30-00016203-2-1-ACCR-DST</t>
  </si>
  <si>
    <t>TML-I-ROAP-2020-071</t>
  </si>
  <si>
    <t>APA30-00016230-4-1-ACCR-DST</t>
  </si>
  <si>
    <t>DAILY SUBSISTENCE ALLOW-LOCAL</t>
  </si>
  <si>
    <t>LIHINI RAMAAYA SALGADO</t>
  </si>
  <si>
    <t>DSA-D-LKA-2020-009</t>
  </si>
  <si>
    <t>F10 Negombo 26-28 Feb'20</t>
  </si>
  <si>
    <t>AP08433371</t>
  </si>
  <si>
    <t>APA30-00016230-4-1-PYMN-RXL</t>
  </si>
  <si>
    <t>REALIZED LOSS</t>
  </si>
  <si>
    <t>AP08439396</t>
  </si>
  <si>
    <t>APA30-00016230-7-1-ACCR-DST</t>
  </si>
  <si>
    <t>SUPPLEMENTARY DSA</t>
  </si>
  <si>
    <t>APA30-00016230-7-1-PYMN-RXL</t>
  </si>
  <si>
    <t>AP Jrnl Vchr</t>
  </si>
  <si>
    <t>APA30-00016276-1-1-ACCR-DST</t>
  </si>
  <si>
    <t>JR00016276</t>
  </si>
  <si>
    <t>DID XXXX_ADJ TO CORRECT A/C</t>
  </si>
  <si>
    <t>ReturnedAdvDSAColombo_D#</t>
  </si>
  <si>
    <t>AP08447137</t>
  </si>
  <si>
    <t>APA30-00016276-1-2-ACCR-DST</t>
  </si>
  <si>
    <t>APA30-00016276-1-3-ACCR-DST</t>
  </si>
  <si>
    <t>APA30-00016277-1-1-ACCR-DST</t>
  </si>
  <si>
    <t>JR00016277</t>
  </si>
  <si>
    <t>DID _ADJ TO CORRECT A/C</t>
  </si>
  <si>
    <t>APA30-00016277-1-2-ACCR-DST</t>
  </si>
  <si>
    <t>APA30-00016277-1-3-ACCR-DST</t>
  </si>
  <si>
    <t>APA30-00016280-2-1-ACCR-DST</t>
  </si>
  <si>
    <t>TRAVEL TICKETS-INTERNATIONAL</t>
  </si>
  <si>
    <t>GBT (THAILAND) CO.,LTD</t>
  </si>
  <si>
    <t>9279/3385ROTCHAREK/CLB16-21MAR</t>
  </si>
  <si>
    <t>3053151-0353617 16Feb-15 Mar20</t>
  </si>
  <si>
    <t>AP08451840</t>
  </si>
  <si>
    <t>APA30-00016280-2-1-PYMN-RXG</t>
  </si>
  <si>
    <t>AP08455386</t>
  </si>
  <si>
    <t>APA30-00016284-1-1-ACCR-DST</t>
  </si>
  <si>
    <t>OFA- GOVERNMENTS (NEX)</t>
  </si>
  <si>
    <t>W86127</t>
  </si>
  <si>
    <t>LKAD4010501</t>
  </si>
  <si>
    <t>CHRYSALIS</t>
  </si>
  <si>
    <t>1ST ADV Q1/2020_JAN-MAR</t>
  </si>
  <si>
    <t>PCA-2020-001-LKA_1st Adv Q1/20</t>
  </si>
  <si>
    <t>AP08449112</t>
  </si>
  <si>
    <t>GL Journal</t>
  </si>
  <si>
    <t>UNFEM-0008357033-31-DEC-2019-128</t>
  </si>
  <si>
    <t>Fees for Support Serv Provided</t>
  </si>
  <si>
    <t>APA</t>
  </si>
  <si>
    <t>W0300</t>
  </si>
  <si>
    <t>LKASC4010115</t>
  </si>
  <si>
    <t>GLR</t>
  </si>
  <si>
    <t>To record support cost on contributions received in 2019</t>
  </si>
  <si>
    <t>Support Cost 2019</t>
  </si>
  <si>
    <t>USD</t>
  </si>
  <si>
    <t>ONL</t>
  </si>
  <si>
    <t>UNFEM-0008357033-31-DEC-2019-87</t>
  </si>
  <si>
    <t>UNFEM-0008357033-31-DEC-2019-49</t>
  </si>
  <si>
    <t>H60</t>
  </si>
  <si>
    <t>UNFEM-0008357033-31-DEC-2019-8</t>
  </si>
  <si>
    <t>Facilities &amp; Admin - OH &amp; Ind</t>
  </si>
  <si>
    <t>GLE</t>
  </si>
  <si>
    <t>UNFEM-0008474943-15-APR-2020-48</t>
  </si>
  <si>
    <t>Reimb to UNDP for Supp Srvs</t>
  </si>
  <si>
    <t>UNDP Invoice no.2020/08. UNDP cost recovery for service provided to UNWOMEN ROAP during Jan-Mar 2020.</t>
  </si>
  <si>
    <t>UNFEM-0008483893-23-APR-2020-4</t>
  </si>
  <si>
    <t>Acquis of Computer Hardware</t>
  </si>
  <si>
    <t>LKADC4010114</t>
  </si>
  <si>
    <t>To reversal expenses charged to project activities from LKAD4010405 to LKADC4010114 (DPMC ) in activity line of the same project 00118983 USD 922.73 (Ref. V16178 (Line 2) &amp; V.16230 (Line 4&amp;7)</t>
  </si>
  <si>
    <t>V.16178-2 fm Act LKAD4010405</t>
  </si>
  <si>
    <t>UNFEM-0008483893-23-APR-2020-6</t>
  </si>
  <si>
    <t>Daily Subsistence Allow-Local</t>
  </si>
  <si>
    <t>V.16230-7 fm Act LKAD4010405</t>
  </si>
  <si>
    <t>UNFEM-0008483893-23-APR-2020-5</t>
  </si>
  <si>
    <t>V.16230-4 fm Act LKAD4010405</t>
  </si>
  <si>
    <t>UNFEM-0008483893-23-APR-2020-3</t>
  </si>
  <si>
    <t>V.16230-7 to Act LKADC4010114</t>
  </si>
  <si>
    <t>UNFEM-0008483893-23-APR-2020-1</t>
  </si>
  <si>
    <t>V.16178-2 to Act LKADC4010114</t>
  </si>
  <si>
    <t>UNFEM-0008483893-23-APR-2020-2</t>
  </si>
  <si>
    <t>V.16230-4 to Act LKADC4010114</t>
  </si>
  <si>
    <t>UNFEM-0008507669-14-MAY-2020-1</t>
  </si>
  <si>
    <t>Rent</t>
  </si>
  <si>
    <t>To process the payment for the conference hall charges for the months of Jan-Feb'20 and UNWomen_x001A_s Contribution towards the UNCT-SWAP Gender Equality Scorecard Exercise 2020 amount USD3,235.00 (Ref. Inv no. 030,066,0045)</t>
  </si>
  <si>
    <t>Inv030&amp;066-ConferenceHallChg</t>
  </si>
  <si>
    <t>UNFEM-CAR8331196-01-DEC-2019-3</t>
  </si>
  <si>
    <t>Contributions</t>
  </si>
  <si>
    <t>Contract Admin Revenue</t>
  </si>
  <si>
    <t>CAR8331196</t>
  </si>
  <si>
    <t>CA</t>
  </si>
  <si>
    <t>UNFEM-CAR8331196-01-DEC-2019-4</t>
  </si>
  <si>
    <t>Unbilled AR Contracts</t>
  </si>
  <si>
    <t>Payroll Jrnl</t>
  </si>
  <si>
    <t>UNFEM-LKA20M05SC-31-MAY-2020-177</t>
  </si>
  <si>
    <t>Service Contracts-Individuals</t>
  </si>
  <si>
    <t>LKAD4010408</t>
  </si>
  <si>
    <t>PAY</t>
  </si>
  <si>
    <t>Payroll</t>
  </si>
  <si>
    <t>LKA20M05SC</t>
  </si>
  <si>
    <t>GP</t>
  </si>
  <si>
    <t>UNFEM-LKARAM05SC-31-MAY-2020-95</t>
  </si>
  <si>
    <t>Appendix D SC</t>
  </si>
  <si>
    <t>LKARAM05SC</t>
  </si>
  <si>
    <t>UNFEM-LKARAM05SC-31-MAY-2020-85</t>
  </si>
  <si>
    <t>MAIP Premium SC</t>
  </si>
  <si>
    <t>UNFEM-LKARAM05SC-31-MAY-2020-90</t>
  </si>
  <si>
    <t>Contribution to Security SC</t>
  </si>
  <si>
    <t>UNFEM-11363-04639-1-2</t>
  </si>
  <si>
    <t>Contributions Receivable</t>
  </si>
  <si>
    <t>LKAD4010301</t>
  </si>
  <si>
    <t>REV</t>
  </si>
  <si>
    <t>AR08333773</t>
  </si>
  <si>
    <t>AR</t>
  </si>
  <si>
    <t>Misc Deposits</t>
  </si>
  <si>
    <t>THA10-7174-1-2</t>
  </si>
  <si>
    <t>Daily Subsistence Allow-Intl</t>
  </si>
  <si>
    <t>DJA</t>
  </si>
  <si>
    <t>Returned DSA V.16202-Rotcharek</t>
  </si>
  <si>
    <t>AR08447487</t>
  </si>
  <si>
    <t>THA10-7174-1-3</t>
  </si>
  <si>
    <t>Returned DSA V.16203-Ketsara</t>
  </si>
  <si>
    <t>Billing</t>
  </si>
  <si>
    <t>UNFEM-04639-1-1</t>
  </si>
  <si>
    <t>Non Core Contributions</t>
  </si>
  <si>
    <t>BI08331234</t>
  </si>
  <si>
    <t>BI</t>
  </si>
  <si>
    <t>Type</t>
  </si>
  <si>
    <t>Partner Advance</t>
  </si>
  <si>
    <t>Expense</t>
  </si>
  <si>
    <t xml:space="preserve">Project personnel costs </t>
  </si>
  <si>
    <t>Project Operational Costs</t>
  </si>
  <si>
    <t>Project M&amp;E costs</t>
  </si>
  <si>
    <t xml:space="preserve"> Support Cost</t>
  </si>
  <si>
    <t>(B) Manual Added Breakdown</t>
  </si>
  <si>
    <t>Support Costs</t>
  </si>
  <si>
    <t>(A)From AAA</t>
  </si>
  <si>
    <t>Total Revenue</t>
  </si>
  <si>
    <t>Support Costs (7%)*</t>
  </si>
  <si>
    <t>*Please note this is calculated at &amp;% and not 8%</t>
  </si>
  <si>
    <t>Activity 1.1.1</t>
  </si>
  <si>
    <t>Activity 1.1.2</t>
  </si>
  <si>
    <t>Activity 1.1.3</t>
  </si>
  <si>
    <t>UNOPS</t>
  </si>
  <si>
    <t>Women, across ethno-religious communities in target districts, are empowered to undertake critical leadership roles in community decision-making to diffuse local triggers of conflict.</t>
  </si>
  <si>
    <t>Increased knowledge and capacities among women to identify and respond to emerging conflicts within/amongst communities.</t>
  </si>
  <si>
    <t>Baseline and perception surveys, conflict and gender analyses, stakeholder mapping, value chain analysis on SWM (how gender dimensions work in the value chain, how masculinity is interlinked, and how economic benefits can be extracted  out of this value chain)</t>
  </si>
  <si>
    <t>Series of local-level, multi-stakeholder dialogues convening cross-party elected officials, public officials, CSOs, religious and media representatives to identify common issues (including SWM) and solutions. Includes support for implementation of identified solutions.</t>
  </si>
  <si>
    <t>Quick-win community mobilisation activities in both districts by Praja Mandala including 'Diversity Kitchen' programmes</t>
  </si>
  <si>
    <t xml:space="preserve">Capacity building for women community leaders on conflict analysis, conflict management and conflict resolution to act as intermediaries among communities. </t>
  </si>
  <si>
    <t>Capacity building for women community leaders on developing alternative narratives to ethno-religious intolerance and other potential drivers of emerging conflicts, and dissemination of these community-developed narratives/messaging</t>
  </si>
  <si>
    <t xml:space="preserve">Engaging men and women to address  issues of SWM and peacebuilding and identify  champions to lead the relational changes at the community/local level. </t>
  </si>
  <si>
    <t>Formation of Youth Task Force and building young people's capacity to address community level issues (linked to PM)</t>
  </si>
  <si>
    <t>Increased women’s engagement with local municipalities related to policy and decision-making on critical issues including SWM.</t>
  </si>
  <si>
    <t xml:space="preserve">Establish or strengthen existing Praja Mandala to collectively identify and address community issues through Participatory Rural Appraisals (PRAs) supported by  Village Development Plans (VDPs); build their capacity for effective implementation of VDPs; and supporting Praja Mandala to implement community level initiatives with the leadership of women and youth. Includes Community Action Grants to tackle waste related issues. </t>
  </si>
  <si>
    <t>Capacity building of Local Government officials to effectively adopt measures to mitigate existing conflict and future conflicts (community development &amp; PRA, soft skilll development, conflict analysis, gender, peacebuilding and problem solving, negotiations) - including on SWM by UNOPS</t>
  </si>
  <si>
    <t>Capacity building and engagement with local councillors (both male and female) on gender-responsiveness and collective leadership for peacebuilding, community development and economic growth - including exchange programme in the Northern Province on adopting gender-responsive approaches within LAs.</t>
  </si>
  <si>
    <t>Capacity building for women community leaders on collective leadership and decision-making at community/municipality levels, including awareness on access to local authorities.</t>
  </si>
  <si>
    <t>Establishment of district level Women Councillors' Caucuses and support its operationalization at Local Authority levels - with a focus on peacebuilding and community development.</t>
  </si>
  <si>
    <t>Supporting/engaging with Inter-Religious District and Divisional Committees to promote tolerance/respect within and amongst communities – linking with Praja Mandala and the trained women community leaders.</t>
  </si>
  <si>
    <t>Cross-regional exchanges among trained women across divisions within each district and amongst the two districts.</t>
  </si>
  <si>
    <t>Series of village “townhalls” for citizens to directly interact with respective elected and public officials (good practice from Kurunegala Multi-Party Dialogue).</t>
  </si>
  <si>
    <t>Economically and socially empowered women, changed gender relations, and improved practices of environmental remediation amongst all communities in Puttalam and Mannar.</t>
  </si>
  <si>
    <t>Supporting women led-initiatives at the local authority level to implement participatory solutions on waste collection (led by women councillors and PM).</t>
  </si>
  <si>
    <t>Engage with local authorities (and potentially private sector partners) on creating income-generating opportunities for women and youth through the monetizing of waste collection.</t>
  </si>
  <si>
    <t xml:space="preserve">Collective designing of SWM initiatives (women / youth led) at the Local authority level to mitigate conflict related to SWM and Pollution - Partly supporting 4 LAs </t>
  </si>
  <si>
    <t>Supporting household level greening initiatives and home gardening (Training and material support for selected household level - representing all the classes of community)  - 1000 households</t>
  </si>
  <si>
    <t>Communities (with a specific focus on women) are effectively engaged and empowered through strengthening of SWM systems focusing on resolving conflicts related to SWM</t>
  </si>
  <si>
    <t>Technical advisory services on SWM to Puttalam district local authorities</t>
  </si>
  <si>
    <t>Capacity building and technical advisory of local authorities to deliver and manage SWM services in Puttalam</t>
  </si>
  <si>
    <t>Capacity building and technical advisory of local authorities to deliver and manage SWM services in Chilaw</t>
  </si>
  <si>
    <t>Capacity building and technical advisory of local authorities to deliver and manage SWM services in Arachchikattuwa</t>
  </si>
  <si>
    <t>Public education and increased community awareness and knowledge on SWM</t>
  </si>
  <si>
    <t>Education and awareness session to Women leaders, Praja Mandala and local  authorities on  SWM</t>
  </si>
  <si>
    <t>Public Education and Awareness session at household and neighborhood level</t>
  </si>
  <si>
    <t>Awareness campaign engaging youth, private sector and places of faith</t>
  </si>
  <si>
    <t>Closure of  illegal dumping sites</t>
  </si>
  <si>
    <t>Clean up of illegal dumping sites in Puttalam</t>
  </si>
  <si>
    <t>Clean up of illegal dumping, beach and shores sites in Chilaw</t>
  </si>
  <si>
    <t>Clean up of illegal dumping sites in Arachchikattuwa.</t>
  </si>
  <si>
    <t>Improved Waste Management Capacity</t>
  </si>
  <si>
    <t>Improvement of existing composting facility in Puttalam</t>
  </si>
  <si>
    <t>Establishment of waste management facility including provision of machines and training in Chilaw</t>
  </si>
  <si>
    <t>Establishment of waste management facility including provision of machines and training in Arachchikattuwa</t>
  </si>
  <si>
    <t>(A) - (B)</t>
  </si>
  <si>
    <t>Total (B)</t>
  </si>
  <si>
    <t>Manual Breakdown</t>
  </si>
  <si>
    <t>Test</t>
  </si>
  <si>
    <t>Reported</t>
  </si>
  <si>
    <t xml:space="preserve">Due to the unavailability of a separate budget line to report expenditure of the '7% Support Cost' this 'Operational Costs' budget line is inclusve of the 'Support Cost' charged within this reporting period. </t>
  </si>
  <si>
    <t>BI08670054</t>
  </si>
  <si>
    <t>Recurring Personnel Management</t>
  </si>
  <si>
    <t>ISS Charges for Q2, 2020</t>
  </si>
  <si>
    <t>LKA10-155239-3-1</t>
  </si>
  <si>
    <t>LKARAM10SC</t>
  </si>
  <si>
    <t>UNFEM-LKARAM10SC-31-OCT-2020-82</t>
  </si>
  <si>
    <t>UNFEM-LKARAM10SC-31-OCT-2020-94</t>
  </si>
  <si>
    <t>UNFEM-LKARAM10SC-31-OCT-2020-88</t>
  </si>
  <si>
    <t>Learning costs</t>
  </si>
  <si>
    <t>UNFEM-LKARAM10SC-31-OCT-2020-100</t>
  </si>
  <si>
    <t>LKARAM09SC</t>
  </si>
  <si>
    <t>UNFEM-LKARAM09SC-30-SEP-2020-87</t>
  </si>
  <si>
    <t>UNFEM-LKARAM09SC-30-SEP-2020-99</t>
  </si>
  <si>
    <t>UNFEM-LKARAM09SC-30-SEP-2020-81</t>
  </si>
  <si>
    <t>UNFEM-LKARAM09SC-30-SEP-2020-93</t>
  </si>
  <si>
    <t>LKARAM08SC</t>
  </si>
  <si>
    <t>UNFEM-LKARAM08SC-31-AUG-2020-99</t>
  </si>
  <si>
    <t>UNFEM-LKARAM08SC-31-AUG-2020-93</t>
  </si>
  <si>
    <t>UNFEM-LKARAM08SC-31-AUG-2020-81</t>
  </si>
  <si>
    <t>UNFEM-LKARAM08SC-31-AUG-2020-87</t>
  </si>
  <si>
    <t>LKARAM07SC</t>
  </si>
  <si>
    <t>UNFEM-LKARAM07SC-31-JUL-2020-100</t>
  </si>
  <si>
    <t>UNFEM-LKARAM07SC-31-JUL-2020-88</t>
  </si>
  <si>
    <t>UNFEM-LKARAM07SC-31-JUL-2020-82</t>
  </si>
  <si>
    <t>UNFEM-LKARAM07SC-31-JUL-2020-94</t>
  </si>
  <si>
    <t>LKARAM06SC</t>
  </si>
  <si>
    <t>UNFEM-LKARAM06SC-30-JUN-2020-93</t>
  </si>
  <si>
    <t>UNFEM-LKARAM06SC-30-JUN-2020-83</t>
  </si>
  <si>
    <t>UNFEM-LKARAM06SC-30-JUN-2020-88</t>
  </si>
  <si>
    <t>LKA20M10SC</t>
  </si>
  <si>
    <t>UNFEM-LKA20M10SC-31-OCT-2020-175</t>
  </si>
  <si>
    <t>LKA20M09SC</t>
  </si>
  <si>
    <t>UNFEM-LKA20M09SC-30-SEP-2020-178</t>
  </si>
  <si>
    <t>LKA20M08SC</t>
  </si>
  <si>
    <t>UNFEM-LKA20M08SC-31-AUG-2020-172</t>
  </si>
  <si>
    <t>LKA20M07SC</t>
  </si>
  <si>
    <t>UNFEM-LKA20M07SC-31-JUL-2020-171</t>
  </si>
  <si>
    <t>LKA20M06SC</t>
  </si>
  <si>
    <t>UNFEM-LKA20M06SC-30-JUN-2020-177</t>
  </si>
  <si>
    <t>Lihini's Payroll_May toP113073</t>
  </si>
  <si>
    <t>To correct COA payroll of SLO project period May'20 for Lihini R/ PradeepaK, Avanthi K and  Upul R.Apr-May'20, total USD 8,166.74</t>
  </si>
  <si>
    <t>UNFEM-0008582308-20-JUL-2020-7</t>
  </si>
  <si>
    <t>UNFEM-0008582308-20-JUL-2020-8</t>
  </si>
  <si>
    <t>Upul'sPayrollApr-MayfmP115344</t>
  </si>
  <si>
    <t>UNFEM-0008582308-20-JUL-2020-28</t>
  </si>
  <si>
    <t>UNFEM-0008582308-20-JUL-2020-5</t>
  </si>
  <si>
    <t>Upul'sPayrollApr-MayfmP11534</t>
  </si>
  <si>
    <t>UNFEM-0008582308-20-JUL-2020-25</t>
  </si>
  <si>
    <t>UNFEM-0008582308-20-JUL-2020-6</t>
  </si>
  <si>
    <t>UNFEM-0008582308-20-JUL-2020-26</t>
  </si>
  <si>
    <t>UNFEM-0008582308-20-JUL-2020-27</t>
  </si>
  <si>
    <t>AP08702391</t>
  </si>
  <si>
    <t>INV1282480454 PO22483R35733OCT</t>
  </si>
  <si>
    <t>S  SOFTWARE MAINTENANCE</t>
  </si>
  <si>
    <t>ADOBE SYSTEMS INCORPORATED</t>
  </si>
  <si>
    <t>MAINT   LICENCING OF SOFTWARE</t>
  </si>
  <si>
    <t>UNFEM-00064275-23-1-ACCR-DST</t>
  </si>
  <si>
    <t>AP08699683</t>
  </si>
  <si>
    <t>Refurblisment &amp; InteriorDesign</t>
  </si>
  <si>
    <t>COLOMBO DETAILED OFFICE PLAN</t>
  </si>
  <si>
    <t>KEYSTONE HOLDINGS (PVT) LTD</t>
  </si>
  <si>
    <t>PREMISES ALTERNATIONS</t>
  </si>
  <si>
    <t>APA30-00017286-1-1-ACCR-DST</t>
  </si>
  <si>
    <t>AP08597091</t>
  </si>
  <si>
    <t>PCA-20-001-LKA/2ndLiq_Apr-Jun</t>
  </si>
  <si>
    <t>2ND LIQUIDATION APR - JUN 20</t>
  </si>
  <si>
    <t>JR00016838</t>
  </si>
  <si>
    <t>LKAD4010401</t>
  </si>
  <si>
    <t>APA30-00016838-1-3-ACCR-DST</t>
  </si>
  <si>
    <t>SERVICE CONTRACTS-INDIVIDUALS</t>
  </si>
  <si>
    <t>APA30-00016838-1-2-ACCR-DST</t>
  </si>
  <si>
    <t>APA30-00016838-1-1-ACCR-DST</t>
  </si>
  <si>
    <t>AP08563625</t>
  </si>
  <si>
    <t>LKA PC Replenishment Jan-Mar20</t>
  </si>
  <si>
    <t>FEB_PC REPLENISHMENT REPORT</t>
  </si>
  <si>
    <t>FAIROOZA BANU CADER</t>
  </si>
  <si>
    <t>LAND TRANSPORT</t>
  </si>
  <si>
    <t>APA30-00016731-2-5-ACCR-DST</t>
  </si>
  <si>
    <t>LEARNING COSTS</t>
  </si>
  <si>
    <t>APA30-00016731-2-4-ACCR-DST</t>
  </si>
  <si>
    <t>AP08563997</t>
  </si>
  <si>
    <t>Reim Medical Examination</t>
  </si>
  <si>
    <t>T H UPUL PUSHPAKUMARA RANAWEERA</t>
  </si>
  <si>
    <t>APA30-00016712-1-1-PYMN-RXL</t>
  </si>
  <si>
    <t>AP08559831</t>
  </si>
  <si>
    <t>MEDICALCHECKUP_M E OFFICER</t>
  </si>
  <si>
    <t>APA30-00016712-1-1-ACCR-DST</t>
  </si>
  <si>
    <t>AP08553588</t>
  </si>
  <si>
    <t>PCA-20-001-LKA/1stLiq_7Feb-Mar</t>
  </si>
  <si>
    <t>1ST LIQUIDATION_7FEB-31MAR,20</t>
  </si>
  <si>
    <t>JR00016689</t>
  </si>
  <si>
    <t>APA30-00016689-1-3-ACCR-DST</t>
  </si>
  <si>
    <t>APA30-00016689-1-2-ACCR-DST</t>
  </si>
  <si>
    <t>APA30-00016689-1-1-ACCR-DST</t>
  </si>
  <si>
    <t>AAA as of 09.11.2020</t>
  </si>
  <si>
    <t>UNFEM-0008927632-31-MAR-2021-50</t>
  </si>
  <si>
    <t>To record support cost on contributions received in 2021</t>
  </si>
  <si>
    <t>Support Cost 2021</t>
  </si>
  <si>
    <t>UNFEM-0008927632-31-MAR-2021-78</t>
  </si>
  <si>
    <t>UNFEM-0008927632-31-MAR-2021-106</t>
  </si>
  <si>
    <t>APA30-00017477-1-1-ACCR-DST</t>
  </si>
  <si>
    <t>LOW VALUE EQUIPMENT</t>
  </si>
  <si>
    <t>A LAPTOP_LKA-DELL LATITUDE5310</t>
  </si>
  <si>
    <t>1207/PO#9689_LKA 2 Laptops</t>
  </si>
  <si>
    <t>AP08730315</t>
  </si>
  <si>
    <t>APA30-00017477-1-1-PYMN-RXG</t>
  </si>
  <si>
    <t>AP08735916</t>
  </si>
  <si>
    <t>APA30-00017804-1-1-ACCR-DST</t>
  </si>
  <si>
    <t>JR00017804</t>
  </si>
  <si>
    <t>3RD LIQUIDATION JUL-SEP 20</t>
  </si>
  <si>
    <t>PCA-20-001-LKA/3rd Liq_Jul-Sep</t>
  </si>
  <si>
    <t>AP08780748</t>
  </si>
  <si>
    <t>APA30-00017804-1-2-ACCR-DST</t>
  </si>
  <si>
    <t>SVC CO-CONSTRUCTION   ENGINEER</t>
  </si>
  <si>
    <t>APA30-00017804-1-3-ACCR-DST</t>
  </si>
  <si>
    <t>PARTICIPATION OF COUNTERPARTS</t>
  </si>
  <si>
    <t>LKAD4010403</t>
  </si>
  <si>
    <t>APA30-00017804-1-4-ACCR-DST</t>
  </si>
  <si>
    <t>APA30-00017804-1-5-ACCR-DST</t>
  </si>
  <si>
    <t>OFFICE MACHINERY</t>
  </si>
  <si>
    <t>APA30-00017804-1-6-ACCR-DST</t>
  </si>
  <si>
    <t>LKAD4010603</t>
  </si>
  <si>
    <t>APA30-00017804-1-7-ACCR-DST</t>
  </si>
  <si>
    <t>LKAD4010406</t>
  </si>
  <si>
    <t>APA30-00017804-1-8-ACCR-DST</t>
  </si>
  <si>
    <t>APA30-00017804-1-9-ACCR-DST</t>
  </si>
  <si>
    <t>LKAD4010404</t>
  </si>
  <si>
    <t>APA30-00017804-1-10-ACCR-DST</t>
  </si>
  <si>
    <t>APA30-00017809-2-1-ACCR-DST</t>
  </si>
  <si>
    <t>JR00017809</t>
  </si>
  <si>
    <t>9279/4817CNROTCHAREKCLB16-21MR</t>
  </si>
  <si>
    <t>Refund Air Ticket_DID#7355</t>
  </si>
  <si>
    <t>APA30-00017858-1-1-ACCR-DST</t>
  </si>
  <si>
    <t>CONNECTIVITY CHARGES</t>
  </si>
  <si>
    <t>DIALOG BROADBAND NETWORKS (PVT) LTD</t>
  </si>
  <si>
    <t>INTERNET_NOV 20</t>
  </si>
  <si>
    <t>DN013011200019476033Wifi_Nov</t>
  </si>
  <si>
    <t>AP08793180</t>
  </si>
  <si>
    <t>APA30-00017859-1-1-ACCR-DST</t>
  </si>
  <si>
    <t>DIALOG AXIATA PLC</t>
  </si>
  <si>
    <t>765035434-DONGLE 15/11-14/12</t>
  </si>
  <si>
    <t>Dongle15/11-14/12_5 Numbers</t>
  </si>
  <si>
    <t>APA30-00017859-2-1-ACCR-DST</t>
  </si>
  <si>
    <t>768194632-DONGLE 15/11-14/12</t>
  </si>
  <si>
    <t>APA30-00017859-3-1-ACCR-DST</t>
  </si>
  <si>
    <t>765035464- DONGLE 15/11-14/12</t>
  </si>
  <si>
    <t>APA30-00017859-4-1-ACCR-DST</t>
  </si>
  <si>
    <t>768194650-DONGLE 15/11-14/12</t>
  </si>
  <si>
    <t>APA30-00017859-5-1-ACCR-DST</t>
  </si>
  <si>
    <t>768316380-DONGLE 15/11-14/12</t>
  </si>
  <si>
    <t>APA30-00018022-1-1-ACCR-DST</t>
  </si>
  <si>
    <t>JR00018022</t>
  </si>
  <si>
    <t>4TH LIQUIDATION OCT-DEC 20</t>
  </si>
  <si>
    <t>PCA-20-001-LKA/4th Liq_Oct-Dec</t>
  </si>
  <si>
    <t>AP08834877</t>
  </si>
  <si>
    <t>APA30-00018022-1-2-ACCR-DST</t>
  </si>
  <si>
    <t>APA30-00018022-1-3-ACCR-DST</t>
  </si>
  <si>
    <t>APA30-00018022-1-4-ACCR-DST</t>
  </si>
  <si>
    <t>APA30-00018022-1-5-ACCR-DST</t>
  </si>
  <si>
    <t>APA30-00018022-1-6-ACCR-DST</t>
  </si>
  <si>
    <t>LKAD4010506</t>
  </si>
  <si>
    <t>APA30-00018022-1-7-ACCR-DST</t>
  </si>
  <si>
    <t>LKAD4010602</t>
  </si>
  <si>
    <t>APA30-00018022-1-8-ACCR-DST</t>
  </si>
  <si>
    <t>SVC CO-TRAINING AND EDUC SERV</t>
  </si>
  <si>
    <t>LKAD4010604</t>
  </si>
  <si>
    <t>APA30-00018022-1-9-ACCR-DST</t>
  </si>
  <si>
    <t>APA30-00018022-1-10-ACCR-DST</t>
  </si>
  <si>
    <t>APA30-00018022-1-11-ACCR-DST</t>
  </si>
  <si>
    <t>APA30-00018022-1-12-ACCR-DST</t>
  </si>
  <si>
    <t>APA30-00018023-1-1-ACCR-DST</t>
  </si>
  <si>
    <t>2ND ADV Q1/2021_JAN-MAR</t>
  </si>
  <si>
    <t>PCA-2020-001-LKA_2nd Advance</t>
  </si>
  <si>
    <t>AP08834878</t>
  </si>
  <si>
    <t>APA30-00018023-1-2-ACCR-DST</t>
  </si>
  <si>
    <t>APA30-00018023-1-3-ACCR-DST</t>
  </si>
  <si>
    <t>LKAD4010502</t>
  </si>
  <si>
    <t>APA30-00018023-1-4-ACCR-DST</t>
  </si>
  <si>
    <t>APA30-00018023-1-5-ACCR-DST</t>
  </si>
  <si>
    <t>LKAD4010407</t>
  </si>
  <si>
    <t>APA30-00018023-1-6-ACCR-DST</t>
  </si>
  <si>
    <t>APA30-00018023-1-7-ACCR-DST</t>
  </si>
  <si>
    <t>LKAD4010503</t>
  </si>
  <si>
    <t>APA30-00018027-1-1-ACCR-DST</t>
  </si>
  <si>
    <t>INTERNET_DEC 20</t>
  </si>
  <si>
    <t>DN013112200020052073_Wifi Dec</t>
  </si>
  <si>
    <t>AP08830957</t>
  </si>
  <si>
    <t>APA30-00018028-1-1-ACCR-DST</t>
  </si>
  <si>
    <t>765035434-DONGLE 15/12-14/01</t>
  </si>
  <si>
    <t>Dongle15/12-14/01_5 Numbers</t>
  </si>
  <si>
    <t>APA30-00018028-2-1-ACCR-DST</t>
  </si>
  <si>
    <t>768194632-DONGLE 15/12-14/01</t>
  </si>
  <si>
    <t>APA30-00018028-3-1-ACCR-DST</t>
  </si>
  <si>
    <t>765035464- DONGLE 15/12-14/01</t>
  </si>
  <si>
    <t>APA30-00018028-4-1-ACCR-DST</t>
  </si>
  <si>
    <t>768194650-DONGLE 15/12-14/01</t>
  </si>
  <si>
    <t>APA30-00018028-5-1-ACCR-DST</t>
  </si>
  <si>
    <t>768316380-DONGLE 15/12-14/01</t>
  </si>
  <si>
    <t>APA30-00018148-1-1-ACCR-DST</t>
  </si>
  <si>
    <t>TRANSLATION COSTS</t>
  </si>
  <si>
    <t>LKAD4010409</t>
  </si>
  <si>
    <t>CREATIVE CONTENT CONSULTANTS</t>
  </si>
  <si>
    <t>TRANSLAT THE WORLD NEED SCIENC</t>
  </si>
  <si>
    <t>2021/UNW/320</t>
  </si>
  <si>
    <t>AP08854508</t>
  </si>
  <si>
    <t>APA30-00018151-1-1-ACCR-DST</t>
  </si>
  <si>
    <t>INTERNET_JAN 21</t>
  </si>
  <si>
    <t>DN013101210020731076_Wifi Jan</t>
  </si>
  <si>
    <t>AP08852720</t>
  </si>
  <si>
    <t>APA30-00018221-1-1-ACCR-DST</t>
  </si>
  <si>
    <t>765035434-DONGLE 15/01-14/02</t>
  </si>
  <si>
    <t>Dongle15/01-14/02/21_5 Numbers</t>
  </si>
  <si>
    <t>AP08868025</t>
  </si>
  <si>
    <t>APA30-00018221-1-1-PYMN-RXL</t>
  </si>
  <si>
    <t>AP08869782</t>
  </si>
  <si>
    <t>APA30-00018221-2-1-ACCR-DST</t>
  </si>
  <si>
    <t>765035464-DONGLE 15/01-14/02</t>
  </si>
  <si>
    <t>APA30-00018221-2-1-PYMN-RXL</t>
  </si>
  <si>
    <t>APA30-00018221-3-1-ACCR-DST</t>
  </si>
  <si>
    <t>768194632-DONGLE 15/01-14/02</t>
  </si>
  <si>
    <t>APA30-00018221-3-1-PYMN-RXL</t>
  </si>
  <si>
    <t>APA30-00018221-4-1-ACCR-DST</t>
  </si>
  <si>
    <t>768194650-DONGLE 15/01-14/02</t>
  </si>
  <si>
    <t>APA30-00018221-4-1-PYMN-RXL</t>
  </si>
  <si>
    <t>APA30-00018221-5-1-ACCR-DST</t>
  </si>
  <si>
    <t>768316380-DONGLE 15/01-14/02</t>
  </si>
  <si>
    <t>APA30-00018221-5-1-PYMN-RXL</t>
  </si>
  <si>
    <t>APA30-00018241-1-1-ACCR-DST</t>
  </si>
  <si>
    <t>MACHINERY AND EQUIPMENT</t>
  </si>
  <si>
    <t>WORKING TABLE AND CHAIR</t>
  </si>
  <si>
    <t>Reimb. WFH Equipment/COVID-19</t>
  </si>
  <si>
    <t>AP08877744</t>
  </si>
  <si>
    <t>APA30-00018241-1-1-PYMN-RXG</t>
  </si>
  <si>
    <t>AP08878510</t>
  </si>
  <si>
    <t>APA30-00018274-1-1-ACCR-DST</t>
  </si>
  <si>
    <t>AVINDI PERERA</t>
  </si>
  <si>
    <t>INV2021/UNW/333-TRANSLATION</t>
  </si>
  <si>
    <t>Reim Translation&amp;Jobs Posting</t>
  </si>
  <si>
    <t>AP08881916</t>
  </si>
  <si>
    <t>APA30-00018274-1-1-PYMN-RXG</t>
  </si>
  <si>
    <t>AP08883885</t>
  </si>
  <si>
    <t>APA30-00018274-2-1-ACCR-DST</t>
  </si>
  <si>
    <t>OTHER MEDIA COSTS</t>
  </si>
  <si>
    <t>NV-2021-19610_4 JOBS POSTING</t>
  </si>
  <si>
    <t>APA30-00018274-2-1-PYMN-RXG</t>
  </si>
  <si>
    <t>APA30-00018318-1-1-ACCR-DST</t>
  </si>
  <si>
    <t>LOCAL CONSULT.-SHT TERM-TECH</t>
  </si>
  <si>
    <t>LKAD4010402</t>
  </si>
  <si>
    <t>P.L.DENAGAMAGE</t>
  </si>
  <si>
    <t>MPTF FUND-WORKING STATEGY DOCU</t>
  </si>
  <si>
    <t>CFC-ROAP-2021-005/Fee1st-MPTF</t>
  </si>
  <si>
    <t>AP08885619</t>
  </si>
  <si>
    <t>APA30-00018405-1-1-ACCR-DST</t>
  </si>
  <si>
    <t>S RAVEESHA SRIHARI WICKRAMASINGHE</t>
  </si>
  <si>
    <t>GRAPHIC ILLUSTRATIONS</t>
  </si>
  <si>
    <t>INV. 27 / PO#10225</t>
  </si>
  <si>
    <t>AP08904854</t>
  </si>
  <si>
    <t>APA30-00018405-1-1-PYMN-RXG</t>
  </si>
  <si>
    <t>AP08906450</t>
  </si>
  <si>
    <t>APA30-00018471-1-1-ACCR-DST</t>
  </si>
  <si>
    <t>PROMOTIONAL MATERIALS AND DIST</t>
  </si>
  <si>
    <t>HORIZON PRINTING (PVT) LTD</t>
  </si>
  <si>
    <t>PRINTING NOTEBOOKS-GPI2_APRIL</t>
  </si>
  <si>
    <t>0001809 / Notebook 500 Pcs.</t>
  </si>
  <si>
    <t>AP08921120</t>
  </si>
  <si>
    <t>APA30-00018471-1-1-PYMN-RXG</t>
  </si>
  <si>
    <t>AP08923872</t>
  </si>
  <si>
    <t>APA30-00018472-1-1-ACCR-DST</t>
  </si>
  <si>
    <t>THE ASSOCIATED NEWSPAPERS OF CEYLON</t>
  </si>
  <si>
    <t>ENGLISH-MEDIA PLACEMENT_DAILYN</t>
  </si>
  <si>
    <t>64009086,9245,9404_IWD Ad</t>
  </si>
  <si>
    <t>AP08916293</t>
  </si>
  <si>
    <t>APA30-00018472-1-1-PYMN-RXG</t>
  </si>
  <si>
    <t>AP08920597</t>
  </si>
  <si>
    <t>APA30-00018472-2-1-ACCR-DST</t>
  </si>
  <si>
    <t>TAMIL-MEDIA PLACEMENT_THINAKAR</t>
  </si>
  <si>
    <t>APA30-00018472-2-1-PYMN-RXG</t>
  </si>
  <si>
    <t>APA30-00018472-3-1-ACCR-DST</t>
  </si>
  <si>
    <t>SINHALA-MEDIA PLACEMENT_DINAMI</t>
  </si>
  <si>
    <t>APA30-00018472-3-1-PYMN-RXG</t>
  </si>
  <si>
    <t>APA30-00018490-1-1-ACCR-DST</t>
  </si>
  <si>
    <t>KPDJG KARIYAWASAM</t>
  </si>
  <si>
    <t>MPTF-1ST_FINALINCEPTIONREPORT1</t>
  </si>
  <si>
    <t>CFC-LKA21-004/MPTF Fee 1&amp;4</t>
  </si>
  <si>
    <t>AP08916836</t>
  </si>
  <si>
    <t>APA30-00018490-1-1-PYMN-RXL</t>
  </si>
  <si>
    <t>APA30-00018490-2-1-ACCR-DST</t>
  </si>
  <si>
    <t>MPTF-4TH_FINALINCEPTIONREPORT2</t>
  </si>
  <si>
    <t>APA30-00018490-2-1-PYMN-RXL</t>
  </si>
  <si>
    <t>APA30-00018491-1-1-ACCR-DST</t>
  </si>
  <si>
    <t>CHANDRAVATHANI INDRANI RAJENDRAN</t>
  </si>
  <si>
    <t>MTPF-3RD_INCEPTION REPORT 1 2</t>
  </si>
  <si>
    <t>CFC-LKA21-008/MPTF Fee 3rd</t>
  </si>
  <si>
    <t>APA30-00018598-1-1-ACCR-DST</t>
  </si>
  <si>
    <t>SVC CO-TRADE AND BUSINESS SERV</t>
  </si>
  <si>
    <t>SQUAREHUB PRIVATE LIMITED</t>
  </si>
  <si>
    <t>1ST-FINALWORKPLAN STRATEGY</t>
  </si>
  <si>
    <t>PSA-LKA2021-002A1/1st - Inv.13</t>
  </si>
  <si>
    <t>AP08942485</t>
  </si>
  <si>
    <t>APA30-00018598-2-1-ACCR-DST</t>
  </si>
  <si>
    <t>SVC CO-STUDIES   RESEARCH SERV</t>
  </si>
  <si>
    <t>APA30-00018599-1-1-ACCR-DST</t>
  </si>
  <si>
    <t>4TH-PARTIAL_VENUE7-9 19APRIL</t>
  </si>
  <si>
    <t>PSA-LKA2021-002A1/4th-Inv.15</t>
  </si>
  <si>
    <t>APA30-00018600-1-1-ACCR-DST</t>
  </si>
  <si>
    <t>5TH-PARTIAL_TRAVEL PARTICIPANT</t>
  </si>
  <si>
    <t>PSA-LKA2021-002A1/5th-Inv.14</t>
  </si>
  <si>
    <t>APA30-00018625-1-1-ACCR-DST</t>
  </si>
  <si>
    <t>THIRUSUSAI BALAMURALI</t>
  </si>
  <si>
    <t>F10_MAR-CHILAW,PUTTALAM,MAN</t>
  </si>
  <si>
    <t>CFC-LKA-2021-06A1/Trav18-31Mar</t>
  </si>
  <si>
    <t>AP08945833</t>
  </si>
  <si>
    <t>APA30-00018632-1-1-ACCR-DST</t>
  </si>
  <si>
    <t>2ND-DELIVERY OF 05 ONE-DAY LOC</t>
  </si>
  <si>
    <t>CFC-LKA21-004/MPTF Fee 2nd</t>
  </si>
  <si>
    <t>AP08947537</t>
  </si>
  <si>
    <t>APA30-00018632-1-1-PYMN-RXL</t>
  </si>
  <si>
    <t>AP08950962</t>
  </si>
  <si>
    <t>APA30-00018633-1-1-ACCR-DST</t>
  </si>
  <si>
    <t>CO-FACILITATION OF 05 ONE DAY</t>
  </si>
  <si>
    <t>CFC-LKA-2021-06A1/Fee 2nd</t>
  </si>
  <si>
    <t>APA30-00018633-1-1-PYMN-RXL</t>
  </si>
  <si>
    <t>APA30-00018633-2-1-ACCR-DST</t>
  </si>
  <si>
    <t>APA30-00018633-2-1-PYMN-RXL</t>
  </si>
  <si>
    <t>APA30-00018653-1-1-ACCR-DST</t>
  </si>
  <si>
    <t>F10_CHILAW PUTTALAM5-10 APR</t>
  </si>
  <si>
    <t>CFC-LKA-2021-06A1/Trav 5-10Apr</t>
  </si>
  <si>
    <t>AP08952710</t>
  </si>
  <si>
    <t>APA30-00018668-1-1-ACCR-DST</t>
  </si>
  <si>
    <t>PRINTING AND PUBLICATIONS</t>
  </si>
  <si>
    <t>4K DESIGNS</t>
  </si>
  <si>
    <t>5TH-FINAL TRAINING MANUAL</t>
  </si>
  <si>
    <t>IC-LKA-2020-003/INV-2021011-1</t>
  </si>
  <si>
    <t>AP08954689</t>
  </si>
  <si>
    <t>APA30-00018670-1-1-ACCR-DST</t>
  </si>
  <si>
    <t>PRINTING NOTEBOOKS CERTIFICATE</t>
  </si>
  <si>
    <t>APA30-00018690-1-1-ACCR-DST</t>
  </si>
  <si>
    <t>TRANSLATION,TYPESETTING,EDITIN</t>
  </si>
  <si>
    <t>CFC-LKA21-004/ReimTranslation</t>
  </si>
  <si>
    <t>AP08957291</t>
  </si>
  <si>
    <t>APA30-00018717-1-1-ACCR-DST</t>
  </si>
  <si>
    <t>AUDIO VISUAL PRODUCTIONS</t>
  </si>
  <si>
    <t>BOOST METRICS (PVT) LTD</t>
  </si>
  <si>
    <t>1ST-PARTIAL_VDO PHOTO_GPI-APR</t>
  </si>
  <si>
    <t>PSA-ROAP-2021-001/Inv.18-00511</t>
  </si>
  <si>
    <t>AP08962216</t>
  </si>
  <si>
    <t>APA30-00018734-1-1-ACCR-DST</t>
  </si>
  <si>
    <t>F10_CHILAW PUTTALAM18-25APR</t>
  </si>
  <si>
    <t>CFC-LKA-2021-06A1/Trav18-25Apr</t>
  </si>
  <si>
    <t>AP08963913</t>
  </si>
  <si>
    <t>APA30-00018734-1-1-PYMN-RXG</t>
  </si>
  <si>
    <t>AP08966694</t>
  </si>
  <si>
    <t>APA30-00018734-2-1-ACCR-DST</t>
  </si>
  <si>
    <t>S  LOCAL CONSULTANTS-TECHNICAL</t>
  </si>
  <si>
    <t>APA30-00018734-2-1-PYMN-RXG</t>
  </si>
  <si>
    <t>APA30-00018738-1-1-ACCR-DST</t>
  </si>
  <si>
    <t>LKAD4010601</t>
  </si>
  <si>
    <t>TRILANGLINK SOUND ENGINEERS</t>
  </si>
  <si>
    <t>1ST-SIMULTANEOUS_1 19 APRIL</t>
  </si>
  <si>
    <t>IC-LKA-2021-005A1/Inv 210405</t>
  </si>
  <si>
    <t>AP08964545</t>
  </si>
  <si>
    <t>APA30-00018738-1-1-PYMN-RXL</t>
  </si>
  <si>
    <t>APA30-00018738-2-1-ACCR-DST</t>
  </si>
  <si>
    <t>LKAD4010508</t>
  </si>
  <si>
    <t>APA30-00018738-2-1-PYMN-RXL</t>
  </si>
  <si>
    <t>APA30-00018739-1-1-ACCR-DST</t>
  </si>
  <si>
    <t>JR00018739</t>
  </si>
  <si>
    <t>5TH/A_LIQUIDATION JAN-MAR 21</t>
  </si>
  <si>
    <t>PCA-20-001-LKA/5thLiqJan-Mar/A</t>
  </si>
  <si>
    <t>AP08966691</t>
  </si>
  <si>
    <t>APA30-00018739-1-2-ACCR-DST</t>
  </si>
  <si>
    <t>APA30-00018740-1-1-ACCR-DST</t>
  </si>
  <si>
    <t>JR00018740</t>
  </si>
  <si>
    <t>5TH/B_LIQUIDATION JAN-MAR 21</t>
  </si>
  <si>
    <t>PCA-20-001-LKA/5thLiqJan-Mar/B</t>
  </si>
  <si>
    <t>APA30-00018740-1-2-ACCR-DST</t>
  </si>
  <si>
    <t>APA30-00018740-1-3-ACCR-DST</t>
  </si>
  <si>
    <t>APA30-00018740-1-4-ACCR-DST</t>
  </si>
  <si>
    <t>APA30-00018740-1-5-ACCR-DST</t>
  </si>
  <si>
    <t>APA30-00018740-1-6-ACCR-DST</t>
  </si>
  <si>
    <t>APA30-00018740-1-7-ACCR-DST</t>
  </si>
  <si>
    <t>FACILITIES   ADMIN - IMPLEMENT</t>
  </si>
  <si>
    <t>APA30-00018740-1-8-ACCR-DST</t>
  </si>
  <si>
    <t>APA30-00018781-1-1-ACCR-DST</t>
  </si>
  <si>
    <t>765035434-DONGLE 15/04-14/05</t>
  </si>
  <si>
    <t>Dongle15/04-14/05/21_5 Numbers</t>
  </si>
  <si>
    <t>AP08973216</t>
  </si>
  <si>
    <t>APA30-00018781-1-1-PYMN-RXG</t>
  </si>
  <si>
    <t>AP08975118</t>
  </si>
  <si>
    <t>APA30-00018781-2-1-ACCR-DST</t>
  </si>
  <si>
    <t>765035464-DONGLE 15/04-14/05</t>
  </si>
  <si>
    <t>APA30-00018781-2-1-PYMN-RXG</t>
  </si>
  <si>
    <t>APA30-00018781-3-1-ACCR-DST</t>
  </si>
  <si>
    <t>768194632-DONGLE 15/04-14/05</t>
  </si>
  <si>
    <t>APA30-00018781-3-1-PYMN-RXG</t>
  </si>
  <si>
    <t>APA30-00018781-4-1-ACCR-DST</t>
  </si>
  <si>
    <t>768194650-DONGLE 15/04-14/05</t>
  </si>
  <si>
    <t>APA30-00018781-4-1-PYMN-RXG</t>
  </si>
  <si>
    <t>APA30-00018781-5-1-ACCR-DST</t>
  </si>
  <si>
    <t>768316380-DONGLE 15/04-14/05</t>
  </si>
  <si>
    <t>APA30-00018781-5-1-PYMN-RXG</t>
  </si>
  <si>
    <t>APA30-00018783-1-1-ACCR-DST</t>
  </si>
  <si>
    <t>INTERNET_APR 21</t>
  </si>
  <si>
    <t>DN013004210022229313_Wifi Apr</t>
  </si>
  <si>
    <t>APA30-00018910-1-1-ACCR-DST</t>
  </si>
  <si>
    <t>LKAD4010504</t>
  </si>
  <si>
    <t>COLOMBO DESIGN MARKET</t>
  </si>
  <si>
    <t>1ST_3 VDOS SCRIPTS ANIMATE</t>
  </si>
  <si>
    <t>IC-LKA-2020-002/1st_202109-07</t>
  </si>
  <si>
    <t>AP08993543</t>
  </si>
  <si>
    <t>UNFEM-0008744402-27-NOV-2020-8</t>
  </si>
  <si>
    <t>To reverse payroll of Kasun (Jul-Oct) &amp; Oshadhee (Sep-Oct) because Sri Lanka office request to change COA in Jun but HR did not take action in time amount  USD5,815.36.</t>
  </si>
  <si>
    <t>Kasun&amp;Oshadee_Jul-Oct 20</t>
  </si>
  <si>
    <t>UNFEM-0008744402-27-NOV-2020-6</t>
  </si>
  <si>
    <t>UNFEM-0008744402-27-NOV-2020-2</t>
  </si>
  <si>
    <t>UNFEM-0008744402-27-NOV-2020-10</t>
  </si>
  <si>
    <t>UNFEM-0008744402-27-NOV-2020-4</t>
  </si>
  <si>
    <t>UNFEM-0008907894-29-MAR-2021-16</t>
  </si>
  <si>
    <t>Operations staff cost-shared by Non-Core projects for period Jan-June 2021 at Total USD 109,500</t>
  </si>
  <si>
    <t>Ops Staff CostShare_Jan-Jun'21</t>
  </si>
  <si>
    <t>UNFEM-0008907894-29-MAR-2021-17</t>
  </si>
  <si>
    <t>LKAD4010410</t>
  </si>
  <si>
    <t>UNFEM-0008927632-31-MAR-2021-22</t>
  </si>
  <si>
    <t>UNFEM-AM08790762-17-NOV-2020-1</t>
  </si>
  <si>
    <t>Low value equipment</t>
  </si>
  <si>
    <t>Asset Additions</t>
  </si>
  <si>
    <t>AM08790762</t>
  </si>
  <si>
    <t>AM</t>
  </si>
  <si>
    <t>UNFEM-AM08790762-17-NOV-2020-2</t>
  </si>
  <si>
    <t>Communications &amp; IT Equipments</t>
  </si>
  <si>
    <t>UNFEM-AM08790767-30-NOV-2020-317</t>
  </si>
  <si>
    <t>Accumulated Dep - ITC</t>
  </si>
  <si>
    <t>Depreciation Expense</t>
  </si>
  <si>
    <t>AM08790767</t>
  </si>
  <si>
    <t>UNFEM-AM08790767-30-NOV-2020-318</t>
  </si>
  <si>
    <t>Dep Exp Owned  - ITC</t>
  </si>
  <si>
    <t>UNFEM-AM08884358-31-DEC-2020-317</t>
  </si>
  <si>
    <t>AM08884358</t>
  </si>
  <si>
    <t>UNFEM-AM08884358-31-DEC-2020-318</t>
  </si>
  <si>
    <t>UNFEM-AM08932559-31-JAN-2021-311</t>
  </si>
  <si>
    <t>AM08932559</t>
  </si>
  <si>
    <t>UNFEM-AM08932559-31-JAN-2021-312</t>
  </si>
  <si>
    <t>UNFEM-AM08953020-28-FEB-2021-311</t>
  </si>
  <si>
    <t>AM08953020</t>
  </si>
  <si>
    <t>UNFEM-AM08953020-28-FEB-2021-312</t>
  </si>
  <si>
    <t>UNFEM-AM08965372-31-MAR-2021-308</t>
  </si>
  <si>
    <t>AM08965372</t>
  </si>
  <si>
    <t>UNFEM-AM08965372-31-MAR-2021-307</t>
  </si>
  <si>
    <t>UNFEM-AM08991549-30-APR-2021-308</t>
  </si>
  <si>
    <t>AM08991549</t>
  </si>
  <si>
    <t>UNFEM-AM08991549-30-APR-2021-307</t>
  </si>
  <si>
    <t>UNFEM-CAR8910425-22-MAR-2021-1</t>
  </si>
  <si>
    <t>CAR8910425</t>
  </si>
  <si>
    <t>UNFEM-CAR8910425-22-MAR-2021-2</t>
  </si>
  <si>
    <t>UNFEM-LKA20M11SC-30-NOV-2020-174</t>
  </si>
  <si>
    <t>LKA20M11SC</t>
  </si>
  <si>
    <t>UNFEM-LKA20M12SC-31-DEC-2020-170</t>
  </si>
  <si>
    <t>LKA20M12SC</t>
  </si>
  <si>
    <t>UNFEM-LKA21M01SC-31-JAN-2021-166</t>
  </si>
  <si>
    <t>LKA21M01SC</t>
  </si>
  <si>
    <t>UNFEM-LKA21M02SC-28-FEB-2021-161</t>
  </si>
  <si>
    <t>LKA21M02SC</t>
  </si>
  <si>
    <t>UNFEM-LKA21M03SC-31-MAR-2021-157</t>
  </si>
  <si>
    <t>LKA21M03SC</t>
  </si>
  <si>
    <t>UNFEM-LKA21M04SC-30-APR-2021-153</t>
  </si>
  <si>
    <t>LKA21M04SC</t>
  </si>
  <si>
    <t>UNFEM-LKA21M05SC-31-MAY-2021-157</t>
  </si>
  <si>
    <t>LKA21M05SC</t>
  </si>
  <si>
    <t>UNFEM-LKARAM01SC-31-JAN-2021-82</t>
  </si>
  <si>
    <t>LKARAM01SC</t>
  </si>
  <si>
    <t>UNFEM-LKARAM01SC-31-JAN-2021-100</t>
  </si>
  <si>
    <t>UNFEM-LKARAM01SC-31-JAN-2021-94</t>
  </si>
  <si>
    <t>UNFEM-LKARAM01SC-31-JAN-2021-88</t>
  </si>
  <si>
    <t>UNFEM-LKARAM02SC-28-FEB-2021-99</t>
  </si>
  <si>
    <t>LKARAM02SC</t>
  </si>
  <si>
    <t>UNFEM-LKARAM02SC-28-FEB-2021-81</t>
  </si>
  <si>
    <t>UNFEM-LKARAM02SC-28-FEB-2021-93</t>
  </si>
  <si>
    <t>UNFEM-LKARAM02SC-28-FEB-2021-87</t>
  </si>
  <si>
    <t>UNFEM-LKARAM03SC-31-MAR-2021-79</t>
  </si>
  <si>
    <t>LKARAM03SC</t>
  </si>
  <si>
    <t>UNFEM-LKARAM03SC-31-MAR-2021-97</t>
  </si>
  <si>
    <t>UNFEM-LKARAM03SC-31-MAR-2021-91</t>
  </si>
  <si>
    <t>UNFEM-LKARAM03SC-31-MAR-2021-85</t>
  </si>
  <si>
    <t>UNFEM-LKARAM04SC-30-APR-2021-77</t>
  </si>
  <si>
    <t>LKARAM04SC</t>
  </si>
  <si>
    <t>UNFEM-LKARAM04SC-30-APR-2021-83</t>
  </si>
  <si>
    <t>UNFEM-LKARAM04SC-30-APR-2021-95</t>
  </si>
  <si>
    <t>UNFEM-LKARAM04SC-30-APR-2021-89</t>
  </si>
  <si>
    <t>UNFEM-LKARAM05SC-31-MAY-2021-100</t>
  </si>
  <si>
    <t>UNFEM-LKARAM05SC-31-MAY-2021-79</t>
  </si>
  <si>
    <t>UNFEM-LKARAM05SC-31-MAY-2021-86</t>
  </si>
  <si>
    <t>UNFEM-LKARAM05SC-31-MAY-2021-93</t>
  </si>
  <si>
    <t>UNFEM-LKARAM11SC-30-NOV-2020-96</t>
  </si>
  <si>
    <t>LKARAM11SC</t>
  </si>
  <si>
    <t>UNFEM-LKARAM11SC-30-NOV-2020-81</t>
  </si>
  <si>
    <t>UNFEM-LKARAM11SC-30-NOV-2020-91</t>
  </si>
  <si>
    <t>UNFEM-LKARAM11SC-30-NOV-2020-86</t>
  </si>
  <si>
    <t>UNFEM-LKARAM12SC-31-DEC-2020-90</t>
  </si>
  <si>
    <t>LKARAM12SC</t>
  </si>
  <si>
    <t>UNFEM-LKARAM12SC-31-DEC-2020-85</t>
  </si>
  <si>
    <t>UNFEM-LKARAM12SC-31-DEC-2020-80</t>
  </si>
  <si>
    <t>UNFEM-LKARAM12SC-31-DEC-2020-95</t>
  </si>
  <si>
    <t>UNFEM-11363-05596-1-2</t>
  </si>
  <si>
    <t>AR08917008</t>
  </si>
  <si>
    <t>LKA10-159981-1-1</t>
  </si>
  <si>
    <t>ISS Charges for Q1 2021</t>
  </si>
  <si>
    <t>BI08967064</t>
  </si>
  <si>
    <t>UNFEM-05596-1-1</t>
  </si>
  <si>
    <t>BI08910500</t>
  </si>
  <si>
    <t>BI09163054</t>
  </si>
  <si>
    <t>ISS Charges for Q3, 2021</t>
  </si>
  <si>
    <t>LKA10-162775-1-1</t>
  </si>
  <si>
    <t>BI09059792</t>
  </si>
  <si>
    <t>ISS Charges for Q4,2020</t>
  </si>
  <si>
    <t>LKA10-161261-3-1</t>
  </si>
  <si>
    <t>BI09037026</t>
  </si>
  <si>
    <t>ISS Charges for Q2, 2021</t>
  </si>
  <si>
    <t>LKA10-161009-1-1</t>
  </si>
  <si>
    <t>UNFEM-LKARAM10SC-31-OCT-2021-70</t>
  </si>
  <si>
    <t>UNFEM-LKARAM10SC-31-OCT-2021-88</t>
  </si>
  <si>
    <t>UNFEM-LKARAM10SC-31-OCT-2021-82</t>
  </si>
  <si>
    <t>UNFEM-LKARAM10SC-31-OCT-2021-76</t>
  </si>
  <si>
    <t>LKARAM10PM</t>
  </si>
  <si>
    <t>Contribution to EOS Benefits</t>
  </si>
  <si>
    <t>UNFEM-LKARAM10PM-31-OCT-2021-186</t>
  </si>
  <si>
    <t>Contribution to Security</t>
  </si>
  <si>
    <t>UNFEM-LKARAM10PM-31-OCT-2021-188</t>
  </si>
  <si>
    <t>Contribution to ICT</t>
  </si>
  <si>
    <t>UNFEM-LKARAM10PM-31-OCT-2021-192</t>
  </si>
  <si>
    <t>Contributions to MAIP</t>
  </si>
  <si>
    <t>UNFEM-LKARAM10PM-31-OCT-2021-194</t>
  </si>
  <si>
    <t>Contribution to UN JFA</t>
  </si>
  <si>
    <t>UNFEM-LKARAM10PM-31-OCT-2021-196</t>
  </si>
  <si>
    <t>Contributions to Appendix D</t>
  </si>
  <si>
    <t>UNFEM-LKARAM10PM-31-OCT-2021-198</t>
  </si>
  <si>
    <t>Contributions to ASHI Reserve</t>
  </si>
  <si>
    <t>UNFEM-LKARAM10PM-31-OCT-2021-200</t>
  </si>
  <si>
    <t>Contribution to Training</t>
  </si>
  <si>
    <t>UNFEM-LKARAM10PM-31-OCT-2021-190</t>
  </si>
  <si>
    <t>UNFEM-LKARAM09SC-30-SEP-2021-75</t>
  </si>
  <si>
    <t>UNFEM-LKARAM09SC-30-SEP-2021-82</t>
  </si>
  <si>
    <t>UNFEM-LKARAM09SC-30-SEP-2021-96</t>
  </si>
  <si>
    <t>UNFEM-LKARAM09SC-30-SEP-2021-89</t>
  </si>
  <si>
    <t>UNFEM-LKARAM08SC-31-AUG-2021-92</t>
  </si>
  <si>
    <t>UNFEM-LKARAM08SC-31-AUG-2021-80</t>
  </si>
  <si>
    <t>UNFEM-LKARAM08SC-31-AUG-2021-86</t>
  </si>
  <si>
    <t>UNFEM-LKARAM08SC-31-AUG-2021-74</t>
  </si>
  <si>
    <t>UNFEM-LKARAM07SC-31-JUL-2021-83</t>
  </si>
  <si>
    <t>UNFEM-LKARAM07SC-31-JUL-2021-76</t>
  </si>
  <si>
    <t>UNFEM-LKARAM07SC-31-JUL-2021-97</t>
  </si>
  <si>
    <t>UNFEM-LKARAM07SC-31-JUL-2021-90</t>
  </si>
  <si>
    <t>UNFEM-LKARAM06SC-30-JUN-2021-98</t>
  </si>
  <si>
    <t>UNFEM-LKARAM06SC-30-JUN-2021-84</t>
  </si>
  <si>
    <t>UNFEM-LKARAM06SC-30-JUN-2021-77</t>
  </si>
  <si>
    <t>UNFEM-LKARAM06SC-30-JUN-2021-91</t>
  </si>
  <si>
    <t>LKA21M10SC</t>
  </si>
  <si>
    <t>UNFEM-LKA21M10SC-31-OCT-2021-144</t>
  </si>
  <si>
    <t>LKA21M10PM</t>
  </si>
  <si>
    <t>Contrib Joint Staff Pension-NP</t>
  </si>
  <si>
    <t>UNFEM-LKA21M10PM-31-OCT-2021-223</t>
  </si>
  <si>
    <t>Salaries - NP Staff</t>
  </si>
  <si>
    <t>UNFEM-LKA21M10PM-31-OCT-2021-221</t>
  </si>
  <si>
    <t>Contrib to Med,SocIns-NP Staff</t>
  </si>
  <si>
    <t>UNFEM-LKA21M10PM-31-OCT-2021-225</t>
  </si>
  <si>
    <t>Annual Leave Expense - NO</t>
  </si>
  <si>
    <t>UNFEM-LKA21M10PM-31-OCT-2021-227</t>
  </si>
  <si>
    <t>Payroll Mgt Cost Recovery ATLA</t>
  </si>
  <si>
    <t>UNFEM-LKA21M10PM-31-OCT-2021-229</t>
  </si>
  <si>
    <t>LKA21M09SC</t>
  </si>
  <si>
    <t>UNFEM-LKA21M09SC-30-SEP-2021-154</t>
  </si>
  <si>
    <t>LKA21M08SC</t>
  </si>
  <si>
    <t>UNFEM-LKA21M08SC-31-AUG-2021-147</t>
  </si>
  <si>
    <t>LKA21M07SC</t>
  </si>
  <si>
    <t>UNFEM-LKA21M07SC-31-JUL-2021-153</t>
  </si>
  <si>
    <t>LKA21M06SC</t>
  </si>
  <si>
    <t>UNFEM-LKA21M06SC-30-JUN-2021-153</t>
  </si>
  <si>
    <t>AM09176868</t>
  </si>
  <si>
    <t>UNFEM-AM09176868-30-SEP-2021-290</t>
  </si>
  <si>
    <t>UNFEM-AM09176868-30-SEP-2021-289</t>
  </si>
  <si>
    <t>AM09140602</t>
  </si>
  <si>
    <t>UNFEM-AM09140602-31-AUG-2021-298</t>
  </si>
  <si>
    <t>UNFEM-AM09140602-31-AUG-2021-297</t>
  </si>
  <si>
    <t>AM09107091</t>
  </si>
  <si>
    <t>UNFEM-AM09107091-31-JUL-2021-299</t>
  </si>
  <si>
    <t>UNFEM-AM09107091-31-JUL-2021-300</t>
  </si>
  <si>
    <t>AM09076814</t>
  </si>
  <si>
    <t>UNFEM-AM09076814-30-JUN-2021-306</t>
  </si>
  <si>
    <t>UNFEM-AM09076814-30-JUN-2021-305</t>
  </si>
  <si>
    <t>AM09041511</t>
  </si>
  <si>
    <t>UNFEM-AM09041511-31-MAY-2021-307</t>
  </si>
  <si>
    <t>UNFEM-AM09041511-31-MAY-2021-308</t>
  </si>
  <si>
    <t>50%Ramaaya_Aug-Sep21FrP.117135</t>
  </si>
  <si>
    <t>To reverse 50% of Ramaaya Salgado_x001A_s payroll from the PID 00117135 to PID 00118983 for the months of August and September 2021 amount USD4,879.90</t>
  </si>
  <si>
    <t>UNFEM-0009163519-15-OCT-2021-6</t>
  </si>
  <si>
    <t>UNFEM-0009163519-15-OCT-2021-9</t>
  </si>
  <si>
    <t>UNFEM-0009163519-15-OCT-2021-8</t>
  </si>
  <si>
    <t>UNFEM-0009163519-15-OCT-2021-7</t>
  </si>
  <si>
    <t>UNFEM-0009163519-15-OCT-2021-13</t>
  </si>
  <si>
    <t>UNFEM-0009163519-15-OCT-2021-5</t>
  </si>
  <si>
    <t>UNFEM-0009163519-15-OCT-2021-4</t>
  </si>
  <si>
    <t>UNFEM-0009163519-15-OCT-2021-3</t>
  </si>
  <si>
    <t>UNFEM-0009163519-15-OCT-2021-2</t>
  </si>
  <si>
    <t>UNFEM-0009163519-15-OCT-2021-1</t>
  </si>
  <si>
    <t>UNFEM-0009163519-15-OCT-2021-12</t>
  </si>
  <si>
    <t>UNFEM-0009163519-15-OCT-2021-11</t>
  </si>
  <si>
    <t>UNFEM-0009163519-15-OCT-2021-10</t>
  </si>
  <si>
    <t>Inv333/FEM/21_HCM/IOM_Sep</t>
  </si>
  <si>
    <t>To processing contribution towards the health care management services facility for UN personnel period Sep,Telemonitoring services Sept-Nov, Organising Vaccination and purchase of oxygen cylinders amount USD 1,190.00 (Ref. UNDP Inv. 333/FEM/21)</t>
  </si>
  <si>
    <t>Reimb to UN for Supp Srvs</t>
  </si>
  <si>
    <t>UNFEM-0009134195-24-SEP-2021-1</t>
  </si>
  <si>
    <t>UNDP_CSA Y21_Inv148,243/FEM/21</t>
  </si>
  <si>
    <t>To processing payment for CSA charges for the year 2021 amount USD12,990.14 (Ref. UNDP INV.148&amp;243/FEM/21)</t>
  </si>
  <si>
    <t>Common Services-Premises</t>
  </si>
  <si>
    <t>UNFEM-0008992763-07-JUN-2021-1</t>
  </si>
  <si>
    <t>Inv245/FEM/21_DHL _Javeena</t>
  </si>
  <si>
    <t>To processing payment DHL and service fee to UNDP to facilitating the payment onbehalf of UNW amount USD64.84 (Ref. UNDP Invoice no. 245/FEM/21)</t>
  </si>
  <si>
    <t>Courier Charges</t>
  </si>
  <si>
    <t>UNFEM-0008986687-02-JUN-2021-2</t>
  </si>
  <si>
    <t>AP09189447</t>
  </si>
  <si>
    <t>LKA PC Replenishment Feb-Mar21</t>
  </si>
  <si>
    <t>FEB 21-PC REPLENISHMENT REPORT</t>
  </si>
  <si>
    <t>BANK CHARGES</t>
  </si>
  <si>
    <t>APA30-00019899-1-2-ACCR-DST</t>
  </si>
  <si>
    <t>APA30-00019899-1-1-ACCR-DST</t>
  </si>
  <si>
    <t>AP09191604</t>
  </si>
  <si>
    <t>PCA-2020-001-LKA_4th Advance_C</t>
  </si>
  <si>
    <t>4TH ADV Q4/2021_OCT-DEC 21</t>
  </si>
  <si>
    <t>LKAD4010505</t>
  </si>
  <si>
    <t>APA30-00019895-1-1-ACCR-DST</t>
  </si>
  <si>
    <t>AP09191602</t>
  </si>
  <si>
    <t>PCA-20-01LKA/7thLiq1Jul-7Oct_B</t>
  </si>
  <si>
    <t>7TH/B_CLEAR LIQ 1JUL-7OCT 21</t>
  </si>
  <si>
    <t>JR00019894</t>
  </si>
  <si>
    <t>APA30-00019894-1-17-ACCR-DST</t>
  </si>
  <si>
    <t>APA30-00019894-1-16-ACCR-DST</t>
  </si>
  <si>
    <t>APA30-00019894-1-15-ACCR-DST</t>
  </si>
  <si>
    <t>APA30-00019894-1-14-ACCR-DST</t>
  </si>
  <si>
    <t>APA30-00019894-1-13-ACCR-DST</t>
  </si>
  <si>
    <t>APA30-00019894-1-12-ACCR-DST</t>
  </si>
  <si>
    <t>APA30-00019894-1-11-ACCR-DST</t>
  </si>
  <si>
    <t>APA30-00019894-1-10-ACCR-DST</t>
  </si>
  <si>
    <t>APA30-00019894-1-9-ACCR-DST</t>
  </si>
  <si>
    <t>APA30-00019894-1-8-ACCR-DST</t>
  </si>
  <si>
    <t>APA30-00019894-1-7-ACCR-DST</t>
  </si>
  <si>
    <t>LKAD4010605</t>
  </si>
  <si>
    <t>APA30-00019894-1-6-ACCR-DST</t>
  </si>
  <si>
    <t>APA30-00019894-1-5-ACCR-DST</t>
  </si>
  <si>
    <t>APA30-00019894-1-4-ACCR-DST</t>
  </si>
  <si>
    <t>APA30-00019894-1-3-ACCR-DST</t>
  </si>
  <si>
    <t>APA30-00019894-1-2-ACCR-DST</t>
  </si>
  <si>
    <t>APA30-00019894-1-1-ACCR-DST</t>
  </si>
  <si>
    <t>PCA-20-01LKA/7thLiq1Jul-7Oct_A</t>
  </si>
  <si>
    <t>7TH/A-CLEAR LIQ 1JUL-7OCT 21</t>
  </si>
  <si>
    <t>JR00019893</t>
  </si>
  <si>
    <t>APA30-00019893-1-15-ACCR-DST</t>
  </si>
  <si>
    <t>APA30-00019893-1-14-ACCR-DST</t>
  </si>
  <si>
    <t>APA30-00019893-1-13-ACCR-DST</t>
  </si>
  <si>
    <t>APA30-00019893-1-12-ACCR-DST</t>
  </si>
  <si>
    <t>APA30-00019893-1-11-ACCR-DST</t>
  </si>
  <si>
    <t>APA30-00019893-1-10-ACCR-DST</t>
  </si>
  <si>
    <t>APA30-00019893-1-9-ACCR-DST</t>
  </si>
  <si>
    <t>APA30-00019893-1-8-ACCR-DST</t>
  </si>
  <si>
    <t>APA30-00019893-1-7-ACCR-DST</t>
  </si>
  <si>
    <t>APA30-00019893-1-6-ACCR-DST</t>
  </si>
  <si>
    <t>APA30-00019893-1-5-ACCR-DST</t>
  </si>
  <si>
    <t>APA30-00019893-1-4-ACCR-DST</t>
  </si>
  <si>
    <t>APA30-00019893-1-3-ACCR-DST</t>
  </si>
  <si>
    <t>APA30-00019893-1-2-ACCR-DST</t>
  </si>
  <si>
    <t>APA30-00019893-1-1-ACCR-DST</t>
  </si>
  <si>
    <t>AP09182701</t>
  </si>
  <si>
    <t>PSA-ROAP21-01A1/Inv18-00547</t>
  </si>
  <si>
    <t>LKAD4010507</t>
  </si>
  <si>
    <t>APA30-00019851-2-1-PYMN-RXL</t>
  </si>
  <si>
    <t>AP09178352</t>
  </si>
  <si>
    <t>3RD-3 FINALSCRIPT WOMENENVIORN</t>
  </si>
  <si>
    <t>APA30-00019851-2-1-ACCR-DST</t>
  </si>
  <si>
    <t>APA30-00019851-1-1-PYMN-RXL</t>
  </si>
  <si>
    <t>APA30-00019851-1-1-ACCR-DST</t>
  </si>
  <si>
    <t>AP09180282</t>
  </si>
  <si>
    <t>DN013009210025543661_Wifi Sep</t>
  </si>
  <si>
    <t>INTERNET_SEP 21</t>
  </si>
  <si>
    <t>APA30-00019849-1-1-ACCR-DST</t>
  </si>
  <si>
    <t>Dongle15/09-14/10/21_5 Numbers</t>
  </si>
  <si>
    <t>768316380-DONGLE 15/09-14/10</t>
  </si>
  <si>
    <t>APA30-00019848-5-1-ACCR-DST</t>
  </si>
  <si>
    <t>768194650-DONGLE 15/09-14/10</t>
  </si>
  <si>
    <t>APA30-00019848-4-1-ACCR-DST</t>
  </si>
  <si>
    <t>768194632-DONGLE 15/09-14/10</t>
  </si>
  <si>
    <t>APA30-00019848-3-1-ACCR-DST</t>
  </si>
  <si>
    <t>765035464-DONGLE 15/09-14/10</t>
  </si>
  <si>
    <t>APA30-00019848-2-1-ACCR-DST</t>
  </si>
  <si>
    <t>765035434-DONGLE 15/09-14/10</t>
  </si>
  <si>
    <t>APA30-00019848-1-1-ACCR-DST</t>
  </si>
  <si>
    <t>AP09171661</t>
  </si>
  <si>
    <t>CFC-LKA21-015/PO#10689&amp;10466</t>
  </si>
  <si>
    <t>MAHENDRAN PIREYANGAN</t>
  </si>
  <si>
    <t>APA30-00019811-4-1-PYMN-RXG</t>
  </si>
  <si>
    <t>AP09170381</t>
  </si>
  <si>
    <t>4H_PROOFREADING3VIDEO SUBTITLE</t>
  </si>
  <si>
    <t>APA30-00019811-4-1-ACCR-DST</t>
  </si>
  <si>
    <t>APA30-00019811-1-1-PYMN-RXG</t>
  </si>
  <si>
    <t>5H_PRESSRELEASE,TWEETS,2LETTER</t>
  </si>
  <si>
    <t>APA30-00019811-1-1-ACCR-DST</t>
  </si>
  <si>
    <t>AP09167698</t>
  </si>
  <si>
    <t>CFC-LKA21-4A1/MPTF Fee 3&amp;9</t>
  </si>
  <si>
    <t>MPTF 9TH-DELIVERY 2 SYMPOSIUMS</t>
  </si>
  <si>
    <t>APA30-00019796-2-1-ACCR-DST</t>
  </si>
  <si>
    <t>MPTF 3TH-FINAL REPORT 5 DIALOG</t>
  </si>
  <si>
    <t>APA30-00019796-1-1-ACCR-DST</t>
  </si>
  <si>
    <t>AP09164910</t>
  </si>
  <si>
    <t>PSA-ROAP21-01A1/Inv18-00546</t>
  </si>
  <si>
    <t>4TH_1FINALSCRIPT 1DOCUMENTARY</t>
  </si>
  <si>
    <t>APA30-00019786-1-1-ACCR-DST</t>
  </si>
  <si>
    <t>AP09156893</t>
  </si>
  <si>
    <t>PSA-ROAP21-01A1/Inv18-00545</t>
  </si>
  <si>
    <t>5TH-3STORIESPUTTALAM MANNAR</t>
  </si>
  <si>
    <t>APA30-00019738-1-1-ACCR-DST</t>
  </si>
  <si>
    <t>AP09154927</t>
  </si>
  <si>
    <t>IC-LKA-2021-005A2/Inv 211005</t>
  </si>
  <si>
    <t>4TH-INTERPRETER GPI_6-7SEP 21</t>
  </si>
  <si>
    <t>APA30-00019726-1-1-ACCR-DST</t>
  </si>
  <si>
    <t>AP09155384</t>
  </si>
  <si>
    <t>PSA-LKA21-002-A2/Inv.26</t>
  </si>
  <si>
    <t>APA30-00019707-2-1-PYMN-RXL</t>
  </si>
  <si>
    <t>AP09151001</t>
  </si>
  <si>
    <t>DATA-ARACHCHIKATTUWA2-4JUL</t>
  </si>
  <si>
    <t>APA30-00019707-2-1-ACCR-DST</t>
  </si>
  <si>
    <t>APA30-00019707-1-1-PYMN-RXL</t>
  </si>
  <si>
    <t>ALLOWANCE-ARACHCHIKATTUW2-4JUL</t>
  </si>
  <si>
    <t>APA30-00019707-1-1-ACCR-DST</t>
  </si>
  <si>
    <t>CFC-LKA-2021-06A3/TeleBill Sep</t>
  </si>
  <si>
    <t>ADJ ACC_COMMU CLAIM23/08-22/09</t>
  </si>
  <si>
    <t>MOBILE TELEPHONE CHARGES</t>
  </si>
  <si>
    <t>APA30-00019698-2-2-ACCR-DST</t>
  </si>
  <si>
    <t>APA30-00019698-2-1-ACCR-DST</t>
  </si>
  <si>
    <t>COMMU CLAIM 23/08-22/09</t>
  </si>
  <si>
    <t>APA30-00019698-1-1-ACCR-DST</t>
  </si>
  <si>
    <t>AP09147982</t>
  </si>
  <si>
    <t>CFC-LKA-2021-020/Fee 2nd_Sep</t>
  </si>
  <si>
    <t>2ND-SEP_ADMIN ASSITANTPROJECT</t>
  </si>
  <si>
    <t>SARALA HASANTHI FERNANDO</t>
  </si>
  <si>
    <t>APA30-00019685-1-1-ACCR-DST</t>
  </si>
  <si>
    <t>AP09135038</t>
  </si>
  <si>
    <t>CFC-ROAP21-05A1/Wifi Apr-Jun</t>
  </si>
  <si>
    <t>ADJ A/C_INTERNETPERIOD AP</t>
  </si>
  <si>
    <t>APA30-00019618-2-2-ACCR-DST</t>
  </si>
  <si>
    <t>APA30-00019618-2-1-ACCR-DST</t>
  </si>
  <si>
    <t>INTERNET WIFI PERIOD APR-JUN21</t>
  </si>
  <si>
    <t>APA30-00019618-1-1-ACCR-DST</t>
  </si>
  <si>
    <t>AP09140970</t>
  </si>
  <si>
    <t>Dongle15/08-14/09/21_5 Numbers</t>
  </si>
  <si>
    <t>APA30-00019611-5-1-PYMN-RXL</t>
  </si>
  <si>
    <t>AP09138409</t>
  </si>
  <si>
    <t>768316380-DONGLE 15/08-14/09</t>
  </si>
  <si>
    <t>APA30-00019611-5-1-ACCR-DST</t>
  </si>
  <si>
    <t>APA30-00019611-4-1-PYMN-RXL</t>
  </si>
  <si>
    <t>768194650-DONGLE 15/08-14/09</t>
  </si>
  <si>
    <t>APA30-00019611-4-1-ACCR-DST</t>
  </si>
  <si>
    <t>APA30-00019611-3-1-PYMN-RXL</t>
  </si>
  <si>
    <t>768194632-DONGLE 15/08-14/09</t>
  </si>
  <si>
    <t>APA30-00019611-3-1-ACCR-DST</t>
  </si>
  <si>
    <t>APA30-00019611-2-1-PYMN-RXL</t>
  </si>
  <si>
    <t>765035464-DONGLE 15/08-14/09</t>
  </si>
  <si>
    <t>APA30-00019611-2-1-ACCR-DST</t>
  </si>
  <si>
    <t>APA30-00019611-1-1-PYMN-RXL</t>
  </si>
  <si>
    <t>765035434-DONGLE 15/08-14/09</t>
  </si>
  <si>
    <t>APA30-00019611-1-1-ACCR-DST</t>
  </si>
  <si>
    <t>DN013108210024712153_Wifi Aug</t>
  </si>
  <si>
    <t>INTERNET_AUG 21</t>
  </si>
  <si>
    <t>APA30-00019610-1-1-ACCR-DST</t>
  </si>
  <si>
    <t>AP09132230</t>
  </si>
  <si>
    <t>CFC-LKA21-06A3/MPTF Fee 1&amp;5</t>
  </si>
  <si>
    <t>MPTF-5ND_REPORTRELATIONEVENT</t>
  </si>
  <si>
    <t>APA30-00019602-3-1-ACCR-DST</t>
  </si>
  <si>
    <t>APA30-00019602-2-1-ACCR-DST</t>
  </si>
  <si>
    <t>MPTF-1ST_FINAL PARTICIPANT LIS</t>
  </si>
  <si>
    <t>APA30-00019602-1-1-ACCR-DST</t>
  </si>
  <si>
    <t>AP09123552</t>
  </si>
  <si>
    <t>CFC-LKA21-06A3/TeleBillJun-Aug</t>
  </si>
  <si>
    <t>DJ ACC_COMMU CLAIM23/05-22/08</t>
  </si>
  <si>
    <t>APA30-00019566-2-2-ACCR-DST</t>
  </si>
  <si>
    <t>APA30-00019566-2-1-ACCR-DST</t>
  </si>
  <si>
    <t>COMMU CLAIM 23/05-22/08</t>
  </si>
  <si>
    <t>APA30-00019566-1-1-ACCR-DST</t>
  </si>
  <si>
    <t>AP09122874</t>
  </si>
  <si>
    <t>PSA-LKA21-002-A3/Inv.20</t>
  </si>
  <si>
    <t>APA30-00019543-2-1-PYMN-RXG</t>
  </si>
  <si>
    <t>AP09119181</t>
  </si>
  <si>
    <t>6TH-DATA RELOAD FOR BENEFICIAR</t>
  </si>
  <si>
    <t>APA30-00019543-2-1-ACCR-DST</t>
  </si>
  <si>
    <t>APA30-00019543-1-1-PYMN-RXG</t>
  </si>
  <si>
    <t>5TH-TRAVELALLOW_CHILAW10-11JUN</t>
  </si>
  <si>
    <t>APA30-00019543-1-1-ACCR-DST</t>
  </si>
  <si>
    <t>AP09109120</t>
  </si>
  <si>
    <t>CFC-LKA-2021-020/Fee 1st _Aug</t>
  </si>
  <si>
    <t>1ST_16-31AUG_ADMIN ASSITANT</t>
  </si>
  <si>
    <t>APA30-00019501-1-1-ACCR-DST</t>
  </si>
  <si>
    <t>AP09105171</t>
  </si>
  <si>
    <t>IC-LKA-2021-005A2/Inv 210825</t>
  </si>
  <si>
    <t>APA30-00019455-1-1-PYMN-RXG</t>
  </si>
  <si>
    <t>AP09100377</t>
  </si>
  <si>
    <t>3RD-INTERPRETER05THREEDAYSJULL</t>
  </si>
  <si>
    <t>APA30-00019455-1-1-ACCR-DST</t>
  </si>
  <si>
    <t>AP09097788</t>
  </si>
  <si>
    <t>PSA-LKA21-002A2/5&amp;6th-Inv18&amp;21</t>
  </si>
  <si>
    <t>6TH-PARTICIPANTARACHCHIKATUWA8</t>
  </si>
  <si>
    <t>APA30-00019441-4-1-ACCR-DST</t>
  </si>
  <si>
    <t>5TH-TRAVELARACHCHIKATUWA8-9JUN</t>
  </si>
  <si>
    <t>APA30-00019441-3-1-ACCR-DST</t>
  </si>
  <si>
    <t>6TH-PARTICIPANT_MANNAR6-7JUNE</t>
  </si>
  <si>
    <t>APA30-00019441-2-1-ACCR-DST</t>
  </si>
  <si>
    <t>5TH-TRAVELALLOW_MANNAR6-7JUN</t>
  </si>
  <si>
    <t>APA30-00019441-1-1-ACCR-DST</t>
  </si>
  <si>
    <t>AP09099395</t>
  </si>
  <si>
    <t>DN013107210024353044_Wifi Jul</t>
  </si>
  <si>
    <t>INTERNET_JULY 21</t>
  </si>
  <si>
    <t>APA30-00019421-1-1-ACCR-DST</t>
  </si>
  <si>
    <t>Dongle15/07-14/08/21_5 Numbers</t>
  </si>
  <si>
    <t>768316380-DONGLE 15/07-14/08</t>
  </si>
  <si>
    <t>APA30-00019420-5-1-ACCR-DST</t>
  </si>
  <si>
    <t>768194650-DONGLE 15/07-14/08</t>
  </si>
  <si>
    <t>APA30-00019420-4-1-ACCR-DST</t>
  </si>
  <si>
    <t>768194632-DONGLE 15/07-14/08</t>
  </si>
  <si>
    <t>APA30-00019420-3-1-ACCR-DST</t>
  </si>
  <si>
    <t>765035464-DONGLE 15/07-14/08</t>
  </si>
  <si>
    <t>APA30-00019420-2-1-ACCR-DST</t>
  </si>
  <si>
    <t>765035434-DONGLE 15/07-14/08</t>
  </si>
  <si>
    <t>APA30-00019420-1-1-ACCR-DST</t>
  </si>
  <si>
    <t>AP09087405</t>
  </si>
  <si>
    <t>CFC-LKA21-004/MPTF Fee 7th</t>
  </si>
  <si>
    <t>MPTF-7TH_TRAININGMANUAL 3DAYS</t>
  </si>
  <si>
    <t>APA30-00019384-1-1-ACCR-DST</t>
  </si>
  <si>
    <t>AP09082670</t>
  </si>
  <si>
    <t>PSA-LKA21-002A2/7th-Inv23</t>
  </si>
  <si>
    <t>STATIONERYFORTRAINING COURIER</t>
  </si>
  <si>
    <t>APA30-00019347-2-1-ACCR-DST</t>
  </si>
  <si>
    <t>APA30-00019347-1-1-ACCR-DST</t>
  </si>
  <si>
    <t>AP09086854</t>
  </si>
  <si>
    <t>PCA-2020-001-LKA_3rd Advance</t>
  </si>
  <si>
    <t>2ND ADV Q3/2021_JUL-SEP</t>
  </si>
  <si>
    <t>APA30-00019332-1-6-ACCR-DST</t>
  </si>
  <si>
    <t>APA30-00019332-1-5-ACCR-DST</t>
  </si>
  <si>
    <t>APA30-00019332-1-4-ACCR-DST</t>
  </si>
  <si>
    <t>APA30-00019332-1-3-ACCR-DST</t>
  </si>
  <si>
    <t>APA30-00019332-1-2-ACCR-DST</t>
  </si>
  <si>
    <t>APA30-00019332-1-1-ACCR-DST</t>
  </si>
  <si>
    <t>PCA-20-001-LKA/6thLiq Apr-Jun</t>
  </si>
  <si>
    <t>6TH-CLR LIQUIDATION APR-JUN 21</t>
  </si>
  <si>
    <t>JR00019331</t>
  </si>
  <si>
    <t>APA30-00019331-1-17-ACCR-DST</t>
  </si>
  <si>
    <t>APA30-00019331-1-16-ACCR-DST</t>
  </si>
  <si>
    <t>APA30-00019331-1-15-ACCR-DST</t>
  </si>
  <si>
    <t>APA30-00019331-1-14-ACCR-DST</t>
  </si>
  <si>
    <t>APA30-00019331-1-13-ACCR-DST</t>
  </si>
  <si>
    <t>APA30-00019331-1-12-ACCR-DST</t>
  </si>
  <si>
    <t>APA30-00019331-1-11-ACCR-DST</t>
  </si>
  <si>
    <t>APA30-00019331-1-10-ACCR-DST</t>
  </si>
  <si>
    <t>APA30-00019331-1-9-ACCR-DST</t>
  </si>
  <si>
    <t>APA30-00019331-1-8-ACCR-DST</t>
  </si>
  <si>
    <t>APA30-00019331-1-7-ACCR-DST</t>
  </si>
  <si>
    <t>APA30-00019331-1-6-ACCR-DST</t>
  </si>
  <si>
    <t>APA30-00019331-1-5-ACCR-DST</t>
  </si>
  <si>
    <t>APA30-00019331-1-4-ACCR-DST</t>
  </si>
  <si>
    <t>APA30-00019331-1-3-ACCR-DST</t>
  </si>
  <si>
    <t>APA30-00019331-1-2-ACCR-DST</t>
  </si>
  <si>
    <t>APA30-00019331-1-1-ACCR-DST</t>
  </si>
  <si>
    <t>AP09074509</t>
  </si>
  <si>
    <t>CFC-LKA-2021-06A2/Fee 4th</t>
  </si>
  <si>
    <t>APA30-00019301-2-1-PYMN-RXG</t>
  </si>
  <si>
    <t>AP09070741</t>
  </si>
  <si>
    <t>4TH_ADMIN CO-FACILITATIONEVENT</t>
  </si>
  <si>
    <t>APA30-00019301-2-1-ACCR-DST</t>
  </si>
  <si>
    <t>APA30-00019301-1-1-PYMN-RXG</t>
  </si>
  <si>
    <t>APA30-00019301-1-1-ACCR-DST</t>
  </si>
  <si>
    <t>AP09071202</t>
  </si>
  <si>
    <t>PSA-LKA21-002A2/8th-Inv19</t>
  </si>
  <si>
    <t>APA30-00019287-1-1-PYMN-RXG</t>
  </si>
  <si>
    <t>AP09069788</t>
  </si>
  <si>
    <t>8TH-COURIERCHG_CAPACITYTRAININ</t>
  </si>
  <si>
    <t>APA30-00019287-1-1-ACCR-DST</t>
  </si>
  <si>
    <t>C-LKA20-002A1/Final_202109-10</t>
  </si>
  <si>
    <t>APA30-00019263-1-1-PYMN-RXG</t>
  </si>
  <si>
    <t>AP09066797</t>
  </si>
  <si>
    <t>FINAL 3 SCRIPTS ANIMATED VDOS</t>
  </si>
  <si>
    <t>APA30-00019263-1-1-ACCR-DST</t>
  </si>
  <si>
    <t>AP09061119</t>
  </si>
  <si>
    <t>PSA-LKA21-02A4/4+5th2-Inv16,17</t>
  </si>
  <si>
    <t>APA30-00019231-2-1-PYMN-RXG</t>
  </si>
  <si>
    <t>AP09057565</t>
  </si>
  <si>
    <t>5TH2-PARTIAL_TRAVEL PARTICIPAN</t>
  </si>
  <si>
    <t>APA30-00019231-2-1-ACCR-DST</t>
  </si>
  <si>
    <t>APA30-00019231-1-1-PYMN-RXG</t>
  </si>
  <si>
    <t>4TH2_PARTIAL_VENU21-22 23-24/4</t>
  </si>
  <si>
    <t>APA30-00019231-1-1-ACCR-DST</t>
  </si>
  <si>
    <t>AP09052416</t>
  </si>
  <si>
    <t>IC-LKA20-002A1/2nd_202109-09</t>
  </si>
  <si>
    <t>2ND-3 SCRIPTS ANIMATED VDOS</t>
  </si>
  <si>
    <t>APA30-00019205-1-1-ACCR-DST</t>
  </si>
  <si>
    <t>AP09034926</t>
  </si>
  <si>
    <t>Dongle15/05-14/06/21_5 Numbers</t>
  </si>
  <si>
    <t>APA30-00019085-5-1-PYMN-RXG</t>
  </si>
  <si>
    <t>AP09031149</t>
  </si>
  <si>
    <t>768316380-DONGLE 15/05-14/06</t>
  </si>
  <si>
    <t>APA30-00019085-5-1-ACCR-DST</t>
  </si>
  <si>
    <t>APA30-00019085-4-1-PYMN-RXG</t>
  </si>
  <si>
    <t>768194650-DONGLE 15/05-14/06</t>
  </si>
  <si>
    <t>APA30-00019085-4-1-ACCR-DST</t>
  </si>
  <si>
    <t>APA30-00019085-3-1-PYMN-RXG</t>
  </si>
  <si>
    <t>768194632-DONGLE 15/05-14/06</t>
  </si>
  <si>
    <t>APA30-00019085-3-1-ACCR-DST</t>
  </si>
  <si>
    <t>APA30-00019085-2-1-PYMN-RXG</t>
  </si>
  <si>
    <t>765035464-DONGLE 15/05-14/06</t>
  </si>
  <si>
    <t>APA30-00019085-2-1-ACCR-DST</t>
  </si>
  <si>
    <t>APA30-00019085-1-1-PYMN-RXG</t>
  </si>
  <si>
    <t>765035434-DONGLE 15/05-14/06</t>
  </si>
  <si>
    <t>APA30-00019085-1-1-ACCR-DST</t>
  </si>
  <si>
    <t>DN013105210022969798_Wifi May</t>
  </si>
  <si>
    <t>APA30-00019084-1-1-PYMN-RXG</t>
  </si>
  <si>
    <t>INTERNET_MAY 21</t>
  </si>
  <si>
    <t>APA30-00019084-1-1-ACCR-DST</t>
  </si>
  <si>
    <t>AP09029175</t>
  </si>
  <si>
    <t>C-LKA-2021-005A2/Inv 210614</t>
  </si>
  <si>
    <t>APA30-00019069-1-1-PYMN-RXG</t>
  </si>
  <si>
    <t>AP09023425</t>
  </si>
  <si>
    <t>2NDSIMULTANEOU21-24APR 6-11JUN</t>
  </si>
  <si>
    <t>APA30-00019069-1-1-ACCR-DST</t>
  </si>
  <si>
    <t>AP09024897</t>
  </si>
  <si>
    <t>CFC-LKA21-004/MPTF Fee 5th</t>
  </si>
  <si>
    <t>APA30-00019065-1-1-PYMN-RXG</t>
  </si>
  <si>
    <t>AP09022653</t>
  </si>
  <si>
    <t>MPTF-5TH_2DAYS DIALOGUE ONLINE</t>
  </si>
  <si>
    <t>APA30-00019065-1-1-ACCR-DST</t>
  </si>
  <si>
    <t>CFC-LKA-2021-06A2/Fee 3rd</t>
  </si>
  <si>
    <t>APA30-00019062-2-1-PYMN-RXG</t>
  </si>
  <si>
    <t>3RD-2PAGE REPORT 2-DAY DIALOGU</t>
  </si>
  <si>
    <t>APA30-00019062-2-1-ACCR-DST</t>
  </si>
  <si>
    <t>APA30-00019062-1-1-PYMN-RXG</t>
  </si>
  <si>
    <t>APA30-00019062-1-1-ACCR-DST</t>
  </si>
  <si>
    <t>AP09012562</t>
  </si>
  <si>
    <t>PSA-ROAP21-001A1/Inv.18-00518</t>
  </si>
  <si>
    <t>D1.2_DEVELOP2STORY INTERVIEW</t>
  </si>
  <si>
    <t>APA30-00019015-1-1-ACCR-DST</t>
  </si>
  <si>
    <t>AP09000109</t>
  </si>
  <si>
    <t>CEJ ReturnedOverclaim-DID#9431</t>
  </si>
  <si>
    <t>DID 9431_FINALAUDIT_OVERCLIAM</t>
  </si>
  <si>
    <t>CENTRE FOR EQUALITY AND JUSTICE</t>
  </si>
  <si>
    <t>JR00018913</t>
  </si>
  <si>
    <t>W83410</t>
  </si>
  <si>
    <t>APA30-00018913-1-2-ACCR-DST</t>
  </si>
  <si>
    <t>AP08995113</t>
  </si>
  <si>
    <t>CFC-LKA-21-06A1/Telephone bill</t>
  </si>
  <si>
    <t>ADJ ACC_COMMUNICATIONS CLAIM</t>
  </si>
  <si>
    <t>APA30-00018911-2-2-ACCR-DST</t>
  </si>
  <si>
    <t>APA30-00018911-2-1-ACCR-DST</t>
  </si>
  <si>
    <t>COMMUNICATIONS CLAIM_MAY 21</t>
  </si>
  <si>
    <t>APA30-00018911-1-1-ACCR-DST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</si>
</sst>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_);_(* \(#,##0.00\);_(* &quot;-&quot;??_);_(@_)"/>
  </numFmts>
  <fonts count="27">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color theme="1"/>
      <name val="Calibri"/>
      <family val="2"/>
      <scheme val="minor"/>
    </font>
    <font>
      <i/>
      <sz val="11"/>
      <color theme="1"/>
      <name val="Calibri"/>
      <family val="2"/>
      <scheme val="minor"/>
    </font>
    <font>
      <b/>
      <sz val="11"/>
      <color rgb="FF7030A0"/>
      <name val="Calibri"/>
      <family val="2"/>
      <scheme val="minor"/>
    </font>
    <font>
      <b/>
      <sz val="10"/>
      <name val="Arial Unicode MS"/>
    </font>
    <font>
      <sz val="10"/>
      <name val="Arial Unicode MS"/>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6" fillId="0" borderId="0"/>
    <xf numFmtId="165" fontId="25" fillId="0" borderId="0" applyFont="0" applyFill="0" applyBorder="0" applyAlignment="0" applyProtection="0"/>
  </cellStyleXfs>
  <cellXfs count="36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15" fontId="0" fillId="0" borderId="0" xfId="0" applyNumberFormat="1"/>
    <xf numFmtId="0" fontId="3" fillId="0" borderId="0" xfId="0" applyFont="1"/>
    <xf numFmtId="165" fontId="0" fillId="0" borderId="0" xfId="3" applyFont="1"/>
    <xf numFmtId="0" fontId="0" fillId="10" borderId="3" xfId="0" applyFill="1" applyBorder="1" applyAlignment="1">
      <alignment vertical="center"/>
    </xf>
    <xf numFmtId="165" fontId="0" fillId="11" borderId="3" xfId="3" applyFont="1" applyFill="1" applyBorder="1" applyAlignment="1">
      <alignment vertical="center" wrapText="1"/>
    </xf>
    <xf numFmtId="0" fontId="0" fillId="0" borderId="3" xfId="0" applyBorder="1"/>
    <xf numFmtId="0" fontId="3" fillId="0" borderId="3" xfId="0" applyFont="1" applyBorder="1"/>
    <xf numFmtId="165" fontId="3" fillId="0" borderId="3" xfId="3" applyFont="1" applyBorder="1"/>
    <xf numFmtId="15" fontId="0" fillId="0" borderId="3" xfId="0" applyNumberFormat="1" applyBorder="1"/>
    <xf numFmtId="165" fontId="0" fillId="0" borderId="3" xfId="3" applyFont="1" applyBorder="1"/>
    <xf numFmtId="165" fontId="0" fillId="0" borderId="0" xfId="0" applyNumberFormat="1"/>
    <xf numFmtId="0" fontId="3" fillId="11" borderId="0" xfId="0" applyFont="1" applyFill="1"/>
    <xf numFmtId="0" fontId="22" fillId="11" borderId="3" xfId="0" applyFont="1" applyFill="1" applyBorder="1" applyAlignment="1">
      <alignment vertical="center" wrapText="1"/>
    </xf>
    <xf numFmtId="0" fontId="3" fillId="10" borderId="0" xfId="0" applyFont="1" applyFill="1"/>
    <xf numFmtId="0" fontId="0" fillId="0" borderId="23" xfId="0" applyBorder="1"/>
    <xf numFmtId="0" fontId="23" fillId="0" borderId="0" xfId="0" applyFont="1"/>
    <xf numFmtId="165" fontId="0" fillId="0" borderId="24" xfId="3" applyFont="1" applyBorder="1"/>
    <xf numFmtId="0" fontId="0" fillId="0" borderId="17" xfId="0" applyBorder="1"/>
    <xf numFmtId="0" fontId="0" fillId="0" borderId="11" xfId="0" applyBorder="1"/>
    <xf numFmtId="0" fontId="0" fillId="0" borderId="19" xfId="0" applyBorder="1"/>
    <xf numFmtId="165" fontId="0" fillId="0" borderId="22" xfId="0" applyNumberFormat="1" applyBorder="1"/>
    <xf numFmtId="0" fontId="3" fillId="9" borderId="3" xfId="0" applyFont="1" applyFill="1" applyBorder="1"/>
    <xf numFmtId="0" fontId="3" fillId="0" borderId="1" xfId="0" applyFont="1" applyBorder="1"/>
    <xf numFmtId="0" fontId="0" fillId="0" borderId="56" xfId="0" applyBorder="1"/>
    <xf numFmtId="15" fontId="0" fillId="0" borderId="0" xfId="0" applyNumberFormat="1" applyBorder="1"/>
    <xf numFmtId="0" fontId="0" fillId="9" borderId="0" xfId="0" applyFill="1" applyBorder="1"/>
    <xf numFmtId="165" fontId="0" fillId="0" borderId="0" xfId="3" applyFont="1" applyBorder="1"/>
    <xf numFmtId="4" fontId="0" fillId="0" borderId="0" xfId="0" applyNumberFormat="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3" fontId="0" fillId="0" borderId="0" xfId="0" applyNumberFormat="1"/>
    <xf numFmtId="165" fontId="0" fillId="11" borderId="2" xfId="3" applyNumberFormat="1" applyFont="1" applyFill="1" applyBorder="1" applyAlignment="1">
      <alignment vertical="center" wrapText="1"/>
    </xf>
    <xf numFmtId="0" fontId="0" fillId="0" borderId="0" xfId="0" applyFill="1" applyBorder="1"/>
    <xf numFmtId="0" fontId="9" fillId="0" borderId="0" xfId="0" applyFont="1"/>
    <xf numFmtId="9" fontId="1" fillId="0" borderId="3" xfId="2"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165" fontId="0" fillId="0" borderId="3" xfId="0" applyNumberFormat="1" applyBorder="1"/>
    <xf numFmtId="0" fontId="0" fillId="12" borderId="3" xfId="0" applyFill="1" applyBorder="1"/>
    <xf numFmtId="165" fontId="0" fillId="10" borderId="2" xfId="3" applyFont="1" applyFill="1" applyBorder="1" applyAlignment="1">
      <alignment vertical="center" wrapText="1"/>
    </xf>
    <xf numFmtId="165" fontId="0" fillId="10" borderId="1" xfId="3" applyFont="1" applyFill="1" applyBorder="1" applyAlignment="1">
      <alignment vertical="center" wrapText="1"/>
    </xf>
    <xf numFmtId="165" fontId="24" fillId="11" borderId="3" xfId="3" applyFont="1" applyFill="1" applyBorder="1" applyAlignment="1">
      <alignment vertical="center" wrapText="1"/>
    </xf>
    <xf numFmtId="165" fontId="3" fillId="11" borderId="3" xfId="3" applyFont="1" applyFill="1" applyBorder="1" applyAlignment="1">
      <alignment vertical="center" wrapText="1"/>
    </xf>
    <xf numFmtId="0" fontId="3" fillId="12" borderId="3" xfId="0" applyFont="1" applyFill="1" applyBorder="1"/>
    <xf numFmtId="165" fontId="3" fillId="10" borderId="2" xfId="3" applyFont="1" applyFill="1" applyBorder="1" applyAlignment="1">
      <alignment vertical="center" wrapText="1"/>
    </xf>
    <xf numFmtId="165" fontId="3" fillId="10" borderId="1" xfId="3" applyFont="1" applyFill="1" applyBorder="1" applyAlignment="1">
      <alignment vertical="center" wrapText="1"/>
    </xf>
    <xf numFmtId="0" fontId="0" fillId="13" borderId="0" xfId="0" applyFill="1"/>
    <xf numFmtId="15" fontId="0" fillId="13" borderId="0" xfId="0" applyNumberFormat="1" applyFill="1"/>
    <xf numFmtId="165" fontId="0" fillId="13" borderId="0" xfId="3" applyFont="1" applyFill="1"/>
    <xf numFmtId="0" fontId="0" fillId="14" borderId="0" xfId="0" applyFill="1"/>
    <xf numFmtId="15" fontId="0" fillId="14" borderId="0" xfId="0" applyNumberFormat="1" applyFill="1"/>
    <xf numFmtId="165" fontId="0" fillId="14" borderId="0" xfId="3" applyFont="1" applyFill="1"/>
    <xf numFmtId="0" fontId="0" fillId="15" borderId="0" xfId="0" applyFill="1"/>
    <xf numFmtId="15" fontId="0" fillId="15" borderId="0" xfId="0" applyNumberFormat="1" applyFill="1"/>
    <xf numFmtId="165" fontId="0" fillId="15" borderId="0" xfId="3" applyFont="1" applyFill="1"/>
    <xf numFmtId="0" fontId="9" fillId="15" borderId="0" xfId="0" applyFont="1" applyFill="1"/>
    <xf numFmtId="0" fontId="6" fillId="0" borderId="3" xfId="1" applyNumberFormat="1" applyFont="1" applyBorder="1" applyAlignment="1" applyProtection="1">
      <alignment horizontal="left" wrapText="1"/>
      <protection locked="0"/>
    </xf>
    <xf numFmtId="0" fontId="6" fillId="3" borderId="3" xfId="1" applyNumberFormat="1" applyFont="1" applyFill="1" applyBorder="1" applyAlignment="1" applyProtection="1">
      <alignment horizontal="left" wrapText="1"/>
      <protection locked="0"/>
    </xf>
    <xf numFmtId="43" fontId="1" fillId="0" borderId="3" xfId="1" applyNumberFormat="1" applyFont="1" applyBorder="1" applyAlignment="1" applyProtection="1">
      <alignment horizontal="left" wrapText="1"/>
      <protection locked="0"/>
    </xf>
    <xf numFmtId="43" fontId="6" fillId="0" borderId="3" xfId="0"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6">
    <cellStyle name="Comma" xfId="3" builtinId="3"/>
    <cellStyle name="Comma 2" xfId="5" xr:uid="{8B90AF41-B95F-462C-8047-6B2D3D19315E}"/>
    <cellStyle name="Currency" xfId="1" builtinId="4"/>
    <cellStyle name="Normal" xfId="0" builtinId="0"/>
    <cellStyle name="Normal 2" xfId="4" xr:uid="{65A83A55-D8E8-45AF-B94F-B784EC3CC218}"/>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B9B"/>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4</xdr:col>
      <xdr:colOff>142875</xdr:colOff>
      <xdr:row>212</xdr:row>
      <xdr:rowOff>345282</xdr:rowOff>
    </xdr:from>
    <xdr:ext cx="6560343" cy="1059656"/>
    <xdr:sp macro="" textlink="">
      <xdr:nvSpPr>
        <xdr:cNvPr id="2" name="TextBox 1">
          <a:extLst>
            <a:ext uri="{FF2B5EF4-FFF2-40B4-BE49-F238E27FC236}">
              <a16:creationId xmlns:a16="http://schemas.microsoft.com/office/drawing/2014/main" id="{D2CDA1EB-DC4D-4790-B8D1-013EE65F0DE6}"/>
            </a:ext>
          </a:extLst>
        </xdr:cNvPr>
        <xdr:cNvSpPr txBox="1"/>
      </xdr:nvSpPr>
      <xdr:spPr>
        <a:xfrm>
          <a:off x="6512719" y="93559313"/>
          <a:ext cx="6560343"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Remark:</a:t>
          </a:r>
        </a:p>
        <a:p>
          <a:endParaRPr lang="en-US" sz="1100"/>
        </a:p>
      </xdr:txBody>
    </xdr:sp>
    <xdr:clientData/>
  </xdr:oneCellAnchor>
  <xdr:oneCellAnchor>
    <xdr:from>
      <xdr:col>4</xdr:col>
      <xdr:colOff>119063</xdr:colOff>
      <xdr:row>215</xdr:row>
      <xdr:rowOff>381000</xdr:rowOff>
    </xdr:from>
    <xdr:ext cx="7953375" cy="857250"/>
    <xdr:sp macro="" textlink="">
      <xdr:nvSpPr>
        <xdr:cNvPr id="4" name="TextBox 3">
          <a:extLst>
            <a:ext uri="{FF2B5EF4-FFF2-40B4-BE49-F238E27FC236}">
              <a16:creationId xmlns:a16="http://schemas.microsoft.com/office/drawing/2014/main" id="{D94705C4-408D-42D2-B752-4E75C2BA49E9}"/>
            </a:ext>
          </a:extLst>
        </xdr:cNvPr>
        <xdr:cNvSpPr txBox="1"/>
      </xdr:nvSpPr>
      <xdr:spPr>
        <a:xfrm>
          <a:off x="6488907" y="94654688"/>
          <a:ext cx="79533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Disclaimer:</a:t>
          </a:r>
        </a:p>
        <a:p>
          <a:r>
            <a:rPr lang="en-US" sz="1100">
              <a:solidFill>
                <a:schemeClr val="tx1"/>
              </a:solidFill>
              <a:effectLst/>
              <a:latin typeface="+mn-lt"/>
              <a:ea typeface="+mn-ea"/>
              <a:cs typeface="+mn-cs"/>
            </a:rPr>
            <a:t>This report has been provided to the user from unreconciled and unaudited data. These figures are subject to change once the financial year is closed and the data is fully reconciled and audited. </a:t>
          </a:r>
          <a:endParaRPr lang="en-US">
            <a:effectLst/>
          </a:endParaRPr>
        </a:p>
        <a:p>
          <a:r>
            <a:rPr lang="en-US" sz="1100">
              <a:solidFill>
                <a:schemeClr val="tx1"/>
              </a:solidFill>
              <a:effectLst/>
              <a:latin typeface="+mn-lt"/>
              <a:ea typeface="+mn-ea"/>
              <a:cs typeface="+mn-cs"/>
            </a:rPr>
            <a:t>A certified financial statement will be issued by 30 June in the year after 31 December of this financial year end.</a:t>
          </a:r>
          <a:endParaRPr lang="en-US">
            <a:effectLst/>
          </a:endParaRP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4.%20March%203%202022%20PBF%20IRF%20313%20-%20Final%20Informal%20Financial%20Report%20-%20UN%20Women,%20UNOPS%20-%20Sri%20Lanka%20(2019-2021).xlsx?58BC9A9E" TargetMode="External"/><Relationship Id="rId1" Type="http://schemas.openxmlformats.org/officeDocument/2006/relationships/externalLinkPath" Target="file:///\\58BC9A9E\4.%20March%203%202022%20PBF%20IRF%20313%20-%20Final%20Informal%20Financial%20Report%20-%20UN%20Women,%20UNOPS%20-%20Sri%20Lanka%20(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or Submission"/>
      <sheetName val="2) By Category"/>
      <sheetName val="3) Explanatory Notes"/>
      <sheetName val="4) -For PBSO Use-"/>
      <sheetName val="5) -For MPTF Use-"/>
    </sheetNames>
    <sheetDataSet>
      <sheetData sheetId="0">
        <row r="58">
          <cell r="E58">
            <v>19458</v>
          </cell>
        </row>
        <row r="59">
          <cell r="E59">
            <v>19458</v>
          </cell>
        </row>
        <row r="60">
          <cell r="E60">
            <v>19458</v>
          </cell>
        </row>
        <row r="68">
          <cell r="E68">
            <v>25944</v>
          </cell>
        </row>
        <row r="69">
          <cell r="E69">
            <v>25944</v>
          </cell>
        </row>
        <row r="70">
          <cell r="E70">
            <v>23997</v>
          </cell>
        </row>
        <row r="78">
          <cell r="E78">
            <v>6486</v>
          </cell>
        </row>
        <row r="79">
          <cell r="E79">
            <v>18585</v>
          </cell>
        </row>
        <row r="80">
          <cell r="E80">
            <v>6486</v>
          </cell>
        </row>
        <row r="88">
          <cell r="E88">
            <v>15500</v>
          </cell>
        </row>
        <row r="89">
          <cell r="E89">
            <v>161310</v>
          </cell>
        </row>
        <row r="90">
          <cell r="E90">
            <v>118664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50E37-03F9-4471-A096-3C3CA6B0BF8F}">
  <dimension ref="A2:AF44"/>
  <sheetViews>
    <sheetView workbookViewId="0">
      <selection activeCell="F12" sqref="F12"/>
    </sheetView>
  </sheetViews>
  <sheetFormatPr defaultRowHeight="15"/>
  <cols>
    <col min="3" max="3" width="10.28515625" customWidth="1"/>
    <col min="4" max="4" width="9.7109375" customWidth="1"/>
    <col min="26" max="26" width="10.85546875" customWidth="1"/>
    <col min="27" max="27" width="11" customWidth="1"/>
  </cols>
  <sheetData>
    <row r="2" spans="1:32">
      <c r="A2" t="s">
        <v>580</v>
      </c>
      <c r="B2" t="s">
        <v>581</v>
      </c>
      <c r="C2" t="s">
        <v>582</v>
      </c>
      <c r="D2" t="s">
        <v>583</v>
      </c>
      <c r="E2" t="s">
        <v>584</v>
      </c>
      <c r="F2" t="s">
        <v>585</v>
      </c>
      <c r="G2" t="s">
        <v>586</v>
      </c>
      <c r="H2" t="s">
        <v>587</v>
      </c>
      <c r="I2" t="s">
        <v>588</v>
      </c>
      <c r="J2" t="s">
        <v>589</v>
      </c>
      <c r="K2" t="s">
        <v>590</v>
      </c>
      <c r="L2" t="s">
        <v>591</v>
      </c>
      <c r="M2" t="s">
        <v>592</v>
      </c>
      <c r="N2" t="s">
        <v>593</v>
      </c>
      <c r="O2" t="s">
        <v>594</v>
      </c>
      <c r="P2" t="s">
        <v>595</v>
      </c>
      <c r="Q2" t="s">
        <v>596</v>
      </c>
      <c r="R2" t="s">
        <v>597</v>
      </c>
      <c r="S2" t="s">
        <v>598</v>
      </c>
      <c r="T2" t="s">
        <v>599</v>
      </c>
      <c r="U2" t="s">
        <v>600</v>
      </c>
      <c r="V2" t="s">
        <v>601</v>
      </c>
      <c r="W2" t="s">
        <v>602</v>
      </c>
      <c r="X2" t="s">
        <v>603</v>
      </c>
      <c r="Y2" t="s">
        <v>604</v>
      </c>
      <c r="Z2" t="s">
        <v>605</v>
      </c>
      <c r="AA2" t="s">
        <v>606</v>
      </c>
      <c r="AB2" t="s">
        <v>607</v>
      </c>
      <c r="AC2" t="s">
        <v>608</v>
      </c>
      <c r="AD2" t="s">
        <v>609</v>
      </c>
      <c r="AE2" t="s">
        <v>610</v>
      </c>
      <c r="AF2" t="s">
        <v>611</v>
      </c>
    </row>
    <row r="3" spans="1:32">
      <c r="A3" t="s">
        <v>612</v>
      </c>
      <c r="B3" t="s">
        <v>613</v>
      </c>
      <c r="C3" s="217">
        <v>43893</v>
      </c>
      <c r="D3" s="217">
        <v>43894</v>
      </c>
      <c r="E3" t="s">
        <v>614</v>
      </c>
      <c r="F3">
        <v>72805</v>
      </c>
      <c r="G3" t="s">
        <v>615</v>
      </c>
      <c r="H3" t="s">
        <v>616</v>
      </c>
      <c r="I3" t="s">
        <v>617</v>
      </c>
      <c r="J3">
        <v>92140</v>
      </c>
      <c r="K3">
        <v>2001</v>
      </c>
      <c r="L3">
        <v>11363</v>
      </c>
      <c r="M3" t="s">
        <v>614</v>
      </c>
      <c r="N3">
        <v>118983</v>
      </c>
      <c r="O3" t="s">
        <v>618</v>
      </c>
      <c r="P3" t="s">
        <v>619</v>
      </c>
      <c r="Q3" t="s">
        <v>620</v>
      </c>
      <c r="R3">
        <v>77132</v>
      </c>
      <c r="S3" t="s">
        <v>621</v>
      </c>
      <c r="T3" t="s">
        <v>620</v>
      </c>
      <c r="U3" t="s">
        <v>622</v>
      </c>
      <c r="V3" t="s">
        <v>623</v>
      </c>
      <c r="X3" t="s">
        <v>624</v>
      </c>
      <c r="Y3">
        <v>14</v>
      </c>
      <c r="Z3" s="217">
        <v>43893</v>
      </c>
      <c r="AA3">
        <v>155000</v>
      </c>
      <c r="AB3" t="s">
        <v>625</v>
      </c>
      <c r="AC3">
        <v>855.69</v>
      </c>
      <c r="AD3" t="s">
        <v>626</v>
      </c>
      <c r="AE3">
        <v>2020</v>
      </c>
      <c r="AF3">
        <v>3</v>
      </c>
    </row>
    <row r="4" spans="1:32">
      <c r="A4" t="s">
        <v>612</v>
      </c>
      <c r="B4" t="s">
        <v>627</v>
      </c>
      <c r="C4" s="217">
        <v>43894</v>
      </c>
      <c r="D4" s="217">
        <v>43895</v>
      </c>
      <c r="E4" t="s">
        <v>614</v>
      </c>
      <c r="F4">
        <v>76135</v>
      </c>
      <c r="G4" t="s">
        <v>628</v>
      </c>
      <c r="H4" t="s">
        <v>616</v>
      </c>
      <c r="I4" t="s">
        <v>617</v>
      </c>
      <c r="J4">
        <v>92140</v>
      </c>
      <c r="K4">
        <v>2001</v>
      </c>
      <c r="L4">
        <v>11363</v>
      </c>
      <c r="M4" t="s">
        <v>614</v>
      </c>
      <c r="N4">
        <v>118983</v>
      </c>
      <c r="O4" t="s">
        <v>618</v>
      </c>
      <c r="P4" t="s">
        <v>619</v>
      </c>
      <c r="Q4" t="s">
        <v>620</v>
      </c>
      <c r="R4">
        <v>77132</v>
      </c>
      <c r="S4" t="s">
        <v>621</v>
      </c>
      <c r="T4" t="s">
        <v>620</v>
      </c>
      <c r="U4" t="s">
        <v>628</v>
      </c>
      <c r="V4" t="s">
        <v>623</v>
      </c>
      <c r="X4" t="s">
        <v>629</v>
      </c>
      <c r="Y4">
        <v>81</v>
      </c>
      <c r="Z4" s="217">
        <v>43894</v>
      </c>
      <c r="AA4">
        <v>0</v>
      </c>
      <c r="AB4" t="s">
        <v>625</v>
      </c>
      <c r="AC4">
        <v>-2.82</v>
      </c>
      <c r="AD4" t="s">
        <v>626</v>
      </c>
      <c r="AE4">
        <v>2020</v>
      </c>
      <c r="AF4">
        <v>3</v>
      </c>
    </row>
    <row r="5" spans="1:32">
      <c r="A5" t="s">
        <v>612</v>
      </c>
      <c r="B5" t="s">
        <v>630</v>
      </c>
      <c r="C5" s="217">
        <v>43895</v>
      </c>
      <c r="D5" s="217">
        <v>43896</v>
      </c>
      <c r="E5" t="s">
        <v>614</v>
      </c>
      <c r="F5">
        <v>71615</v>
      </c>
      <c r="G5" t="s">
        <v>631</v>
      </c>
      <c r="H5" t="s">
        <v>616</v>
      </c>
      <c r="I5" t="s">
        <v>617</v>
      </c>
      <c r="J5">
        <v>92140</v>
      </c>
      <c r="K5">
        <v>2001</v>
      </c>
      <c r="L5">
        <v>11363</v>
      </c>
      <c r="M5" t="s">
        <v>614</v>
      </c>
      <c r="N5">
        <v>118983</v>
      </c>
      <c r="O5" t="s">
        <v>618</v>
      </c>
      <c r="P5" t="s">
        <v>619</v>
      </c>
      <c r="Q5" t="s">
        <v>620</v>
      </c>
      <c r="R5">
        <v>86251</v>
      </c>
      <c r="S5" t="s">
        <v>632</v>
      </c>
      <c r="T5" t="s">
        <v>620</v>
      </c>
      <c r="U5" t="s">
        <v>633</v>
      </c>
      <c r="V5" t="s">
        <v>634</v>
      </c>
      <c r="X5" t="s">
        <v>635</v>
      </c>
      <c r="Y5">
        <v>20</v>
      </c>
      <c r="Z5" s="217">
        <v>43895</v>
      </c>
      <c r="AA5">
        <v>40664.28</v>
      </c>
      <c r="AB5" t="s">
        <v>636</v>
      </c>
      <c r="AC5">
        <v>1284</v>
      </c>
      <c r="AD5" t="s">
        <v>626</v>
      </c>
      <c r="AE5">
        <v>2020</v>
      </c>
      <c r="AF5">
        <v>3</v>
      </c>
    </row>
    <row r="6" spans="1:32">
      <c r="A6" t="s">
        <v>612</v>
      </c>
      <c r="B6" t="s">
        <v>637</v>
      </c>
      <c r="C6" s="217">
        <v>43895</v>
      </c>
      <c r="D6" s="217">
        <v>43896</v>
      </c>
      <c r="E6" t="s">
        <v>614</v>
      </c>
      <c r="F6">
        <v>71635</v>
      </c>
      <c r="G6" t="s">
        <v>638</v>
      </c>
      <c r="H6" t="s">
        <v>616</v>
      </c>
      <c r="I6" t="s">
        <v>617</v>
      </c>
      <c r="J6">
        <v>92140</v>
      </c>
      <c r="K6">
        <v>2001</v>
      </c>
      <c r="L6">
        <v>11363</v>
      </c>
      <c r="M6" t="s">
        <v>614</v>
      </c>
      <c r="N6">
        <v>118983</v>
      </c>
      <c r="O6" t="s">
        <v>618</v>
      </c>
      <c r="P6" t="s">
        <v>619</v>
      </c>
      <c r="Q6" t="s">
        <v>620</v>
      </c>
      <c r="R6">
        <v>86251</v>
      </c>
      <c r="S6" t="s">
        <v>632</v>
      </c>
      <c r="T6" t="s">
        <v>620</v>
      </c>
      <c r="U6" t="s">
        <v>639</v>
      </c>
      <c r="V6" t="s">
        <v>634</v>
      </c>
      <c r="X6" t="s">
        <v>635</v>
      </c>
      <c r="Y6">
        <v>23</v>
      </c>
      <c r="Z6" s="217">
        <v>43895</v>
      </c>
      <c r="AA6">
        <v>5953.96</v>
      </c>
      <c r="AB6" t="s">
        <v>636</v>
      </c>
      <c r="AC6">
        <v>188</v>
      </c>
      <c r="AD6" t="s">
        <v>626</v>
      </c>
      <c r="AE6">
        <v>2020</v>
      </c>
      <c r="AF6">
        <v>3</v>
      </c>
    </row>
    <row r="7" spans="1:32">
      <c r="A7" t="s">
        <v>612</v>
      </c>
      <c r="B7" t="s">
        <v>640</v>
      </c>
      <c r="C7" s="217">
        <v>43895</v>
      </c>
      <c r="D7" s="217">
        <v>43896</v>
      </c>
      <c r="E7" t="s">
        <v>614</v>
      </c>
      <c r="F7">
        <v>71615</v>
      </c>
      <c r="G7" t="s">
        <v>631</v>
      </c>
      <c r="H7" t="s">
        <v>616</v>
      </c>
      <c r="I7" t="s">
        <v>617</v>
      </c>
      <c r="J7">
        <v>92140</v>
      </c>
      <c r="K7">
        <v>2001</v>
      </c>
      <c r="L7">
        <v>11363</v>
      </c>
      <c r="M7" t="s">
        <v>614</v>
      </c>
      <c r="N7">
        <v>118983</v>
      </c>
      <c r="O7" t="s">
        <v>618</v>
      </c>
      <c r="P7" t="s">
        <v>619</v>
      </c>
      <c r="Q7" t="s">
        <v>620</v>
      </c>
      <c r="R7">
        <v>32255</v>
      </c>
      <c r="S7" t="s">
        <v>641</v>
      </c>
      <c r="T7" t="s">
        <v>620</v>
      </c>
      <c r="U7" t="s">
        <v>642</v>
      </c>
      <c r="V7" t="s">
        <v>643</v>
      </c>
      <c r="X7" t="s">
        <v>635</v>
      </c>
      <c r="Y7">
        <v>21</v>
      </c>
      <c r="Z7" s="217">
        <v>43895</v>
      </c>
      <c r="AA7">
        <v>40664.28</v>
      </c>
      <c r="AB7" t="s">
        <v>636</v>
      </c>
      <c r="AC7">
        <v>1284</v>
      </c>
      <c r="AD7" t="s">
        <v>626</v>
      </c>
      <c r="AE7">
        <v>2020</v>
      </c>
      <c r="AF7">
        <v>3</v>
      </c>
    </row>
    <row r="8" spans="1:32">
      <c r="A8" t="s">
        <v>612</v>
      </c>
      <c r="B8" t="s">
        <v>644</v>
      </c>
      <c r="C8" s="217">
        <v>43895</v>
      </c>
      <c r="D8" s="217">
        <v>43896</v>
      </c>
      <c r="E8" t="s">
        <v>614</v>
      </c>
      <c r="F8">
        <v>71635</v>
      </c>
      <c r="G8" t="s">
        <v>638</v>
      </c>
      <c r="H8" t="s">
        <v>616</v>
      </c>
      <c r="I8" t="s">
        <v>617</v>
      </c>
      <c r="J8">
        <v>92140</v>
      </c>
      <c r="K8">
        <v>2001</v>
      </c>
      <c r="L8">
        <v>11363</v>
      </c>
      <c r="M8" t="s">
        <v>614</v>
      </c>
      <c r="N8">
        <v>118983</v>
      </c>
      <c r="O8" t="s">
        <v>618</v>
      </c>
      <c r="P8" t="s">
        <v>619</v>
      </c>
      <c r="Q8" t="s">
        <v>620</v>
      </c>
      <c r="R8">
        <v>32255</v>
      </c>
      <c r="S8" t="s">
        <v>641</v>
      </c>
      <c r="T8" t="s">
        <v>620</v>
      </c>
      <c r="U8" t="s">
        <v>645</v>
      </c>
      <c r="V8" t="s">
        <v>643</v>
      </c>
      <c r="X8" t="s">
        <v>635</v>
      </c>
      <c r="Y8">
        <v>24</v>
      </c>
      <c r="Z8" s="217">
        <v>43895</v>
      </c>
      <c r="AA8">
        <v>5953.96</v>
      </c>
      <c r="AB8" t="s">
        <v>636</v>
      </c>
      <c r="AC8">
        <v>188</v>
      </c>
      <c r="AD8" t="s">
        <v>626</v>
      </c>
      <c r="AE8">
        <v>2020</v>
      </c>
      <c r="AF8">
        <v>3</v>
      </c>
    </row>
    <row r="9" spans="1:32">
      <c r="A9" t="s">
        <v>612</v>
      </c>
      <c r="B9" t="s">
        <v>646</v>
      </c>
      <c r="C9" s="217">
        <v>43900</v>
      </c>
      <c r="D9" s="217">
        <v>43900</v>
      </c>
      <c r="E9" t="s">
        <v>614</v>
      </c>
      <c r="F9">
        <v>71620</v>
      </c>
      <c r="G9" t="s">
        <v>647</v>
      </c>
      <c r="H9" t="s">
        <v>616</v>
      </c>
      <c r="I9" t="s">
        <v>617</v>
      </c>
      <c r="J9">
        <v>92140</v>
      </c>
      <c r="K9">
        <v>2001</v>
      </c>
      <c r="L9">
        <v>11363</v>
      </c>
      <c r="M9" t="s">
        <v>614</v>
      </c>
      <c r="N9">
        <v>118983</v>
      </c>
      <c r="O9" t="s">
        <v>618</v>
      </c>
      <c r="P9" t="s">
        <v>619</v>
      </c>
      <c r="Q9" t="s">
        <v>620</v>
      </c>
      <c r="R9">
        <v>55938</v>
      </c>
      <c r="S9" t="s">
        <v>648</v>
      </c>
      <c r="T9" t="s">
        <v>620</v>
      </c>
      <c r="U9" t="s">
        <v>649</v>
      </c>
      <c r="V9" t="s">
        <v>650</v>
      </c>
      <c r="X9" t="s">
        <v>651</v>
      </c>
      <c r="Y9">
        <v>35</v>
      </c>
      <c r="Z9" s="217">
        <v>43900</v>
      </c>
      <c r="AA9">
        <v>7092</v>
      </c>
      <c r="AB9" t="s">
        <v>625</v>
      </c>
      <c r="AC9">
        <v>39.020000000000003</v>
      </c>
      <c r="AD9" t="s">
        <v>626</v>
      </c>
      <c r="AE9">
        <v>2020</v>
      </c>
      <c r="AF9">
        <v>3</v>
      </c>
    </row>
    <row r="10" spans="1:32">
      <c r="A10" t="s">
        <v>612</v>
      </c>
      <c r="B10" t="s">
        <v>652</v>
      </c>
      <c r="C10" s="217">
        <v>43903</v>
      </c>
      <c r="D10" s="217">
        <v>43904</v>
      </c>
      <c r="E10" t="s">
        <v>614</v>
      </c>
      <c r="F10">
        <v>76125</v>
      </c>
      <c r="G10" t="s">
        <v>653</v>
      </c>
      <c r="H10" t="s">
        <v>616</v>
      </c>
      <c r="I10" t="s">
        <v>617</v>
      </c>
      <c r="J10">
        <v>92140</v>
      </c>
      <c r="K10">
        <v>2001</v>
      </c>
      <c r="L10">
        <v>11363</v>
      </c>
      <c r="M10" t="s">
        <v>614</v>
      </c>
      <c r="N10">
        <v>118983</v>
      </c>
      <c r="O10" t="s">
        <v>618</v>
      </c>
      <c r="P10" t="s">
        <v>619</v>
      </c>
      <c r="Q10" t="s">
        <v>620</v>
      </c>
      <c r="R10">
        <v>55938</v>
      </c>
      <c r="S10" t="s">
        <v>648</v>
      </c>
      <c r="T10" t="s">
        <v>620</v>
      </c>
      <c r="U10" t="s">
        <v>653</v>
      </c>
      <c r="V10" t="s">
        <v>650</v>
      </c>
      <c r="X10" t="s">
        <v>654</v>
      </c>
      <c r="Y10">
        <v>70</v>
      </c>
      <c r="Z10" s="217">
        <v>43903</v>
      </c>
      <c r="AA10">
        <v>0</v>
      </c>
      <c r="AB10" t="s">
        <v>625</v>
      </c>
      <c r="AC10">
        <v>0</v>
      </c>
      <c r="AD10" t="s">
        <v>626</v>
      </c>
      <c r="AE10">
        <v>2020</v>
      </c>
      <c r="AF10">
        <v>3</v>
      </c>
    </row>
    <row r="11" spans="1:32">
      <c r="A11" t="s">
        <v>612</v>
      </c>
      <c r="B11" t="s">
        <v>655</v>
      </c>
      <c r="C11" s="217">
        <v>43900</v>
      </c>
      <c r="D11" s="217">
        <v>43900</v>
      </c>
      <c r="E11" t="s">
        <v>614</v>
      </c>
      <c r="F11">
        <v>71620</v>
      </c>
      <c r="G11" t="s">
        <v>647</v>
      </c>
      <c r="H11" t="s">
        <v>616</v>
      </c>
      <c r="I11" t="s">
        <v>617</v>
      </c>
      <c r="J11">
        <v>92140</v>
      </c>
      <c r="K11">
        <v>2001</v>
      </c>
      <c r="L11">
        <v>11363</v>
      </c>
      <c r="M11" t="s">
        <v>614</v>
      </c>
      <c r="N11">
        <v>118983</v>
      </c>
      <c r="O11" t="s">
        <v>618</v>
      </c>
      <c r="P11" t="s">
        <v>619</v>
      </c>
      <c r="Q11" t="s">
        <v>620</v>
      </c>
      <c r="R11">
        <v>55938</v>
      </c>
      <c r="S11" t="s">
        <v>648</v>
      </c>
      <c r="T11" t="s">
        <v>620</v>
      </c>
      <c r="U11" t="s">
        <v>656</v>
      </c>
      <c r="V11" t="s">
        <v>650</v>
      </c>
      <c r="X11" t="s">
        <v>651</v>
      </c>
      <c r="Y11">
        <v>30</v>
      </c>
      <c r="Z11" s="217">
        <v>43900</v>
      </c>
      <c r="AA11">
        <v>5093</v>
      </c>
      <c r="AB11" t="s">
        <v>625</v>
      </c>
      <c r="AC11">
        <v>28.02</v>
      </c>
      <c r="AD11" t="s">
        <v>626</v>
      </c>
      <c r="AE11">
        <v>2020</v>
      </c>
      <c r="AF11">
        <v>3</v>
      </c>
    </row>
    <row r="12" spans="1:32">
      <c r="A12" t="s">
        <v>612</v>
      </c>
      <c r="B12" t="s">
        <v>657</v>
      </c>
      <c r="C12" s="217">
        <v>43903</v>
      </c>
      <c r="D12" s="217">
        <v>43904</v>
      </c>
      <c r="E12" t="s">
        <v>614</v>
      </c>
      <c r="F12">
        <v>76125</v>
      </c>
      <c r="G12" t="s">
        <v>653</v>
      </c>
      <c r="H12" t="s">
        <v>616</v>
      </c>
      <c r="I12" t="s">
        <v>617</v>
      </c>
      <c r="J12">
        <v>92140</v>
      </c>
      <c r="K12">
        <v>2001</v>
      </c>
      <c r="L12">
        <v>11363</v>
      </c>
      <c r="M12" t="s">
        <v>614</v>
      </c>
      <c r="N12">
        <v>118983</v>
      </c>
      <c r="O12" t="s">
        <v>618</v>
      </c>
      <c r="P12" t="s">
        <v>619</v>
      </c>
      <c r="Q12" t="s">
        <v>620</v>
      </c>
      <c r="R12">
        <v>55938</v>
      </c>
      <c r="S12" t="s">
        <v>648</v>
      </c>
      <c r="T12" t="s">
        <v>620</v>
      </c>
      <c r="U12" t="s">
        <v>653</v>
      </c>
      <c r="V12" t="s">
        <v>650</v>
      </c>
      <c r="X12" t="s">
        <v>654</v>
      </c>
      <c r="Y12">
        <v>65</v>
      </c>
      <c r="Z12" s="217">
        <v>43903</v>
      </c>
      <c r="AA12">
        <v>0</v>
      </c>
      <c r="AB12" t="s">
        <v>625</v>
      </c>
      <c r="AC12">
        <v>0</v>
      </c>
      <c r="AD12" t="s">
        <v>626</v>
      </c>
      <c r="AE12">
        <v>2020</v>
      </c>
      <c r="AF12">
        <v>3</v>
      </c>
    </row>
    <row r="13" spans="1:32">
      <c r="A13" t="s">
        <v>658</v>
      </c>
      <c r="B13" t="s">
        <v>659</v>
      </c>
      <c r="C13" s="217">
        <v>43909</v>
      </c>
      <c r="D13" s="217">
        <v>43910</v>
      </c>
      <c r="E13" t="s">
        <v>614</v>
      </c>
      <c r="F13">
        <v>71615</v>
      </c>
      <c r="G13" t="s">
        <v>631</v>
      </c>
      <c r="H13" t="s">
        <v>616</v>
      </c>
      <c r="I13" t="s">
        <v>617</v>
      </c>
      <c r="J13">
        <v>92140</v>
      </c>
      <c r="K13">
        <v>2001</v>
      </c>
      <c r="L13">
        <v>11363</v>
      </c>
      <c r="M13" t="s">
        <v>614</v>
      </c>
      <c r="N13">
        <v>118983</v>
      </c>
      <c r="O13" t="s">
        <v>618</v>
      </c>
      <c r="P13" t="s">
        <v>620</v>
      </c>
      <c r="Q13" t="s">
        <v>660</v>
      </c>
      <c r="R13">
        <v>86251</v>
      </c>
      <c r="S13" t="s">
        <v>632</v>
      </c>
      <c r="T13">
        <v>16202</v>
      </c>
      <c r="U13" t="s">
        <v>661</v>
      </c>
      <c r="V13" t="s">
        <v>662</v>
      </c>
      <c r="X13" t="s">
        <v>663</v>
      </c>
      <c r="Y13">
        <v>8</v>
      </c>
      <c r="Z13" s="217">
        <v>43909</v>
      </c>
      <c r="AA13">
        <v>46618.239999999998</v>
      </c>
      <c r="AB13" t="s">
        <v>636</v>
      </c>
      <c r="AC13">
        <v>1472</v>
      </c>
      <c r="AD13" t="s">
        <v>626</v>
      </c>
      <c r="AE13">
        <v>2020</v>
      </c>
      <c r="AF13">
        <v>3</v>
      </c>
    </row>
    <row r="14" spans="1:32">
      <c r="A14" t="s">
        <v>658</v>
      </c>
      <c r="B14" t="s">
        <v>664</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9</v>
      </c>
      <c r="Z14" s="217">
        <v>43909</v>
      </c>
      <c r="AA14">
        <v>-40664.28</v>
      </c>
      <c r="AB14" t="s">
        <v>636</v>
      </c>
      <c r="AC14">
        <v>-1284</v>
      </c>
      <c r="AD14" t="s">
        <v>626</v>
      </c>
      <c r="AE14">
        <v>2020</v>
      </c>
      <c r="AF14">
        <v>3</v>
      </c>
    </row>
    <row r="15" spans="1:32">
      <c r="A15" t="s">
        <v>658</v>
      </c>
      <c r="B15" t="s">
        <v>665</v>
      </c>
      <c r="C15" s="217">
        <v>43909</v>
      </c>
      <c r="D15" s="217">
        <v>43910</v>
      </c>
      <c r="E15" t="s">
        <v>614</v>
      </c>
      <c r="F15">
        <v>71635</v>
      </c>
      <c r="G15" t="s">
        <v>638</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12</v>
      </c>
      <c r="Z15" s="217">
        <v>43909</v>
      </c>
      <c r="AA15">
        <v>-5953.96</v>
      </c>
      <c r="AB15" t="s">
        <v>636</v>
      </c>
      <c r="AC15">
        <v>-188</v>
      </c>
      <c r="AD15" t="s">
        <v>626</v>
      </c>
      <c r="AE15">
        <v>2020</v>
      </c>
      <c r="AF15">
        <v>3</v>
      </c>
    </row>
    <row r="16" spans="1:32">
      <c r="A16" t="s">
        <v>658</v>
      </c>
      <c r="B16" t="s">
        <v>666</v>
      </c>
      <c r="C16" s="217">
        <v>43909</v>
      </c>
      <c r="D16" s="217">
        <v>43910</v>
      </c>
      <c r="E16" t="s">
        <v>614</v>
      </c>
      <c r="F16">
        <v>71615</v>
      </c>
      <c r="G16" t="s">
        <v>631</v>
      </c>
      <c r="H16" t="s">
        <v>616</v>
      </c>
      <c r="I16" t="s">
        <v>617</v>
      </c>
      <c r="J16">
        <v>92140</v>
      </c>
      <c r="K16">
        <v>2001</v>
      </c>
      <c r="L16">
        <v>11363</v>
      </c>
      <c r="M16" t="s">
        <v>614</v>
      </c>
      <c r="N16">
        <v>118983</v>
      </c>
      <c r="O16" t="s">
        <v>618</v>
      </c>
      <c r="P16" t="s">
        <v>620</v>
      </c>
      <c r="Q16" t="s">
        <v>667</v>
      </c>
      <c r="R16">
        <v>32255</v>
      </c>
      <c r="S16" t="s">
        <v>641</v>
      </c>
      <c r="T16">
        <v>16203</v>
      </c>
      <c r="U16" t="s">
        <v>668</v>
      </c>
      <c r="V16" t="s">
        <v>662</v>
      </c>
      <c r="X16" t="s">
        <v>663</v>
      </c>
      <c r="Y16">
        <v>10</v>
      </c>
      <c r="Z16" s="217">
        <v>43909</v>
      </c>
      <c r="AA16">
        <v>46618.239999999998</v>
      </c>
      <c r="AB16" t="s">
        <v>636</v>
      </c>
      <c r="AC16">
        <v>1472</v>
      </c>
      <c r="AD16" t="s">
        <v>626</v>
      </c>
      <c r="AE16">
        <v>2020</v>
      </c>
      <c r="AF16">
        <v>3</v>
      </c>
    </row>
    <row r="17" spans="1:32">
      <c r="A17" t="s">
        <v>658</v>
      </c>
      <c r="B17" t="s">
        <v>669</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7</v>
      </c>
      <c r="Z17" s="217">
        <v>43909</v>
      </c>
      <c r="AA17">
        <v>-40664.28</v>
      </c>
      <c r="AB17" t="s">
        <v>636</v>
      </c>
      <c r="AC17">
        <v>-1284</v>
      </c>
      <c r="AD17" t="s">
        <v>626</v>
      </c>
      <c r="AE17">
        <v>2020</v>
      </c>
      <c r="AF17">
        <v>3</v>
      </c>
    </row>
    <row r="18" spans="1:32">
      <c r="A18" t="s">
        <v>658</v>
      </c>
      <c r="B18" t="s">
        <v>670</v>
      </c>
      <c r="C18" s="217">
        <v>43909</v>
      </c>
      <c r="D18" s="217">
        <v>43910</v>
      </c>
      <c r="E18" t="s">
        <v>614</v>
      </c>
      <c r="F18">
        <v>71635</v>
      </c>
      <c r="G18" t="s">
        <v>638</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11</v>
      </c>
      <c r="Z18" s="217">
        <v>43909</v>
      </c>
      <c r="AA18">
        <v>-5953.96</v>
      </c>
      <c r="AB18" t="s">
        <v>636</v>
      </c>
      <c r="AC18">
        <v>-188</v>
      </c>
      <c r="AD18" t="s">
        <v>626</v>
      </c>
      <c r="AE18">
        <v>2020</v>
      </c>
      <c r="AF18">
        <v>3</v>
      </c>
    </row>
    <row r="19" spans="1:32">
      <c r="A19" t="s">
        <v>612</v>
      </c>
      <c r="B19" t="s">
        <v>671</v>
      </c>
      <c r="C19" s="217">
        <v>43909</v>
      </c>
      <c r="D19" s="217">
        <v>43915</v>
      </c>
      <c r="E19" t="s">
        <v>614</v>
      </c>
      <c r="F19">
        <v>71605</v>
      </c>
      <c r="G19" t="s">
        <v>672</v>
      </c>
      <c r="H19" t="s">
        <v>616</v>
      </c>
      <c r="I19" t="s">
        <v>617</v>
      </c>
      <c r="J19">
        <v>92140</v>
      </c>
      <c r="K19">
        <v>2001</v>
      </c>
      <c r="L19">
        <v>11363</v>
      </c>
      <c r="M19" t="s">
        <v>614</v>
      </c>
      <c r="N19">
        <v>118983</v>
      </c>
      <c r="O19" t="s">
        <v>618</v>
      </c>
      <c r="P19" t="s">
        <v>619</v>
      </c>
      <c r="Q19" t="s">
        <v>620</v>
      </c>
      <c r="R19">
        <v>54359</v>
      </c>
      <c r="S19" t="s">
        <v>673</v>
      </c>
      <c r="T19" t="s">
        <v>620</v>
      </c>
      <c r="U19" t="s">
        <v>674</v>
      </c>
      <c r="V19" t="s">
        <v>675</v>
      </c>
      <c r="X19" t="s">
        <v>676</v>
      </c>
      <c r="Y19">
        <v>21</v>
      </c>
      <c r="Z19" s="217">
        <v>43909</v>
      </c>
      <c r="AA19">
        <v>13325</v>
      </c>
      <c r="AB19" t="s">
        <v>636</v>
      </c>
      <c r="AC19">
        <v>420.75</v>
      </c>
      <c r="AD19" t="s">
        <v>626</v>
      </c>
      <c r="AE19">
        <v>2020</v>
      </c>
      <c r="AF19">
        <v>3</v>
      </c>
    </row>
    <row r="20" spans="1:32">
      <c r="A20" t="s">
        <v>612</v>
      </c>
      <c r="B20" t="s">
        <v>677</v>
      </c>
      <c r="C20" s="217">
        <v>43917</v>
      </c>
      <c r="D20" s="217">
        <v>43918</v>
      </c>
      <c r="E20" t="s">
        <v>614</v>
      </c>
      <c r="F20">
        <v>76135</v>
      </c>
      <c r="G20" t="s">
        <v>628</v>
      </c>
      <c r="H20" t="s">
        <v>616</v>
      </c>
      <c r="I20" t="s">
        <v>617</v>
      </c>
      <c r="J20">
        <v>92140</v>
      </c>
      <c r="K20">
        <v>2001</v>
      </c>
      <c r="L20">
        <v>11363</v>
      </c>
      <c r="M20" t="s">
        <v>614</v>
      </c>
      <c r="N20">
        <v>118983</v>
      </c>
      <c r="O20" t="s">
        <v>618</v>
      </c>
      <c r="P20" t="s">
        <v>619</v>
      </c>
      <c r="Q20" t="s">
        <v>620</v>
      </c>
      <c r="R20">
        <v>54359</v>
      </c>
      <c r="S20" t="s">
        <v>673</v>
      </c>
      <c r="T20" t="s">
        <v>620</v>
      </c>
      <c r="U20" t="s">
        <v>628</v>
      </c>
      <c r="V20" t="s">
        <v>675</v>
      </c>
      <c r="X20" t="s">
        <v>678</v>
      </c>
      <c r="Y20">
        <v>61</v>
      </c>
      <c r="Z20" s="217">
        <v>43917</v>
      </c>
      <c r="AA20">
        <v>0</v>
      </c>
      <c r="AB20" t="s">
        <v>636</v>
      </c>
      <c r="AC20">
        <v>0</v>
      </c>
      <c r="AD20" t="s">
        <v>626</v>
      </c>
      <c r="AE20">
        <v>2020</v>
      </c>
      <c r="AF20">
        <v>3</v>
      </c>
    </row>
    <row r="21" spans="1:32">
      <c r="A21" t="s">
        <v>612</v>
      </c>
      <c r="B21" t="s">
        <v>679</v>
      </c>
      <c r="C21" s="217">
        <v>43909</v>
      </c>
      <c r="D21" s="217">
        <v>43914</v>
      </c>
      <c r="E21" t="s">
        <v>614</v>
      </c>
      <c r="F21">
        <v>16005</v>
      </c>
      <c r="G21" t="s">
        <v>680</v>
      </c>
      <c r="H21" t="s">
        <v>616</v>
      </c>
      <c r="I21" t="s">
        <v>617</v>
      </c>
      <c r="J21">
        <v>92140</v>
      </c>
      <c r="K21" t="s">
        <v>681</v>
      </c>
      <c r="L21">
        <v>11363</v>
      </c>
      <c r="M21" t="s">
        <v>614</v>
      </c>
      <c r="N21">
        <v>118983</v>
      </c>
      <c r="O21" t="s">
        <v>682</v>
      </c>
      <c r="P21" t="s">
        <v>619</v>
      </c>
      <c r="Q21" t="s">
        <v>620</v>
      </c>
      <c r="R21">
        <v>86127</v>
      </c>
      <c r="S21" t="s">
        <v>683</v>
      </c>
      <c r="T21" t="s">
        <v>620</v>
      </c>
      <c r="U21" t="s">
        <v>684</v>
      </c>
      <c r="V21" t="s">
        <v>685</v>
      </c>
      <c r="X21" t="s">
        <v>686</v>
      </c>
      <c r="Y21">
        <v>1</v>
      </c>
      <c r="Z21" s="217">
        <v>43909</v>
      </c>
      <c r="AA21">
        <v>13395544</v>
      </c>
      <c r="AB21" t="s">
        <v>625</v>
      </c>
      <c r="AC21">
        <v>73707.19</v>
      </c>
      <c r="AD21" t="s">
        <v>626</v>
      </c>
      <c r="AE21">
        <v>2020</v>
      </c>
      <c r="AF21">
        <v>3</v>
      </c>
    </row>
    <row r="22" spans="1:32">
      <c r="A22" t="s">
        <v>687</v>
      </c>
      <c r="B22" t="s">
        <v>688</v>
      </c>
      <c r="C22" s="217">
        <v>43830</v>
      </c>
      <c r="D22" s="217">
        <v>43846</v>
      </c>
      <c r="E22" t="s">
        <v>614</v>
      </c>
      <c r="F22">
        <v>54005</v>
      </c>
      <c r="G22" t="s">
        <v>689</v>
      </c>
      <c r="H22" t="s">
        <v>690</v>
      </c>
      <c r="I22" t="s">
        <v>691</v>
      </c>
      <c r="J22">
        <v>92201</v>
      </c>
      <c r="K22">
        <v>2001</v>
      </c>
      <c r="L22">
        <v>11363</v>
      </c>
      <c r="M22" t="s">
        <v>614</v>
      </c>
      <c r="N22">
        <v>118983</v>
      </c>
      <c r="O22" t="s">
        <v>692</v>
      </c>
      <c r="P22" t="s">
        <v>693</v>
      </c>
      <c r="U22" t="s">
        <v>694</v>
      </c>
      <c r="V22" t="s">
        <v>695</v>
      </c>
      <c r="X22">
        <v>8357033</v>
      </c>
      <c r="Y22">
        <v>128</v>
      </c>
      <c r="Z22" s="217">
        <v>43830</v>
      </c>
      <c r="AA22">
        <v>-3269.72</v>
      </c>
      <c r="AB22" t="s">
        <v>696</v>
      </c>
      <c r="AC22">
        <v>-3269.72</v>
      </c>
      <c r="AD22" t="s">
        <v>697</v>
      </c>
      <c r="AE22">
        <v>2019</v>
      </c>
      <c r="AF22">
        <v>12</v>
      </c>
    </row>
    <row r="23" spans="1:32">
      <c r="A23" t="s">
        <v>687</v>
      </c>
      <c r="B23" t="s">
        <v>698</v>
      </c>
      <c r="C23" s="217">
        <v>43830</v>
      </c>
      <c r="D23" s="217">
        <v>43846</v>
      </c>
      <c r="E23" t="s">
        <v>614</v>
      </c>
      <c r="F23">
        <v>54005</v>
      </c>
      <c r="G23" t="s">
        <v>689</v>
      </c>
      <c r="H23" t="s">
        <v>616</v>
      </c>
      <c r="I23" t="s">
        <v>691</v>
      </c>
      <c r="J23">
        <v>92140</v>
      </c>
      <c r="K23">
        <v>2001</v>
      </c>
      <c r="L23">
        <v>11363</v>
      </c>
      <c r="M23" t="s">
        <v>614</v>
      </c>
      <c r="N23">
        <v>118983</v>
      </c>
      <c r="O23" t="s">
        <v>692</v>
      </c>
      <c r="P23" t="s">
        <v>693</v>
      </c>
      <c r="U23" t="s">
        <v>694</v>
      </c>
      <c r="V23" t="s">
        <v>695</v>
      </c>
      <c r="X23">
        <v>8357033</v>
      </c>
      <c r="Y23">
        <v>87</v>
      </c>
      <c r="Z23" s="217">
        <v>43830</v>
      </c>
      <c r="AA23">
        <v>-19627.48</v>
      </c>
      <c r="AB23" t="s">
        <v>696</v>
      </c>
      <c r="AC23">
        <v>-19627.48</v>
      </c>
      <c r="AD23" t="s">
        <v>697</v>
      </c>
      <c r="AE23">
        <v>2019</v>
      </c>
      <c r="AF23">
        <v>12</v>
      </c>
    </row>
    <row r="24" spans="1:32">
      <c r="A24" t="s">
        <v>687</v>
      </c>
      <c r="B24" t="s">
        <v>699</v>
      </c>
      <c r="C24" s="217">
        <v>43830</v>
      </c>
      <c r="D24" s="217">
        <v>43846</v>
      </c>
      <c r="E24" t="s">
        <v>614</v>
      </c>
      <c r="F24">
        <v>54005</v>
      </c>
      <c r="G24" t="s">
        <v>689</v>
      </c>
      <c r="H24" t="s">
        <v>700</v>
      </c>
      <c r="I24" t="s">
        <v>691</v>
      </c>
      <c r="J24">
        <v>90101</v>
      </c>
      <c r="K24">
        <v>2001</v>
      </c>
      <c r="L24">
        <v>11363</v>
      </c>
      <c r="M24" t="s">
        <v>614</v>
      </c>
      <c r="N24">
        <v>118983</v>
      </c>
      <c r="O24" t="s">
        <v>692</v>
      </c>
      <c r="P24" t="s">
        <v>693</v>
      </c>
      <c r="U24" t="s">
        <v>694</v>
      </c>
      <c r="V24" t="s">
        <v>695</v>
      </c>
      <c r="X24">
        <v>8357033</v>
      </c>
      <c r="Y24">
        <v>49</v>
      </c>
      <c r="Z24" s="217">
        <v>43830</v>
      </c>
      <c r="AA24">
        <v>-22897.200000000001</v>
      </c>
      <c r="AB24" t="s">
        <v>696</v>
      </c>
      <c r="AC24">
        <v>-22897.200000000001</v>
      </c>
      <c r="AD24" t="s">
        <v>697</v>
      </c>
      <c r="AE24">
        <v>2019</v>
      </c>
      <c r="AF24">
        <v>12</v>
      </c>
    </row>
    <row r="25" spans="1:32">
      <c r="A25" t="s">
        <v>687</v>
      </c>
      <c r="B25" t="s">
        <v>701</v>
      </c>
      <c r="C25" s="217">
        <v>43830</v>
      </c>
      <c r="D25" s="217">
        <v>43846</v>
      </c>
      <c r="E25" t="s">
        <v>614</v>
      </c>
      <c r="F25">
        <v>75115</v>
      </c>
      <c r="G25" t="s">
        <v>702</v>
      </c>
      <c r="H25" t="s">
        <v>616</v>
      </c>
      <c r="I25" t="s">
        <v>617</v>
      </c>
      <c r="J25">
        <v>92140</v>
      </c>
      <c r="K25">
        <v>2001</v>
      </c>
      <c r="L25">
        <v>11363</v>
      </c>
      <c r="M25" t="s">
        <v>614</v>
      </c>
      <c r="N25">
        <v>118983</v>
      </c>
      <c r="O25" t="s">
        <v>692</v>
      </c>
      <c r="P25" t="s">
        <v>703</v>
      </c>
      <c r="U25" t="s">
        <v>694</v>
      </c>
      <c r="V25" t="s">
        <v>695</v>
      </c>
      <c r="X25">
        <v>8357033</v>
      </c>
      <c r="Y25">
        <v>8</v>
      </c>
      <c r="Z25" s="217">
        <v>43830</v>
      </c>
      <c r="AA25">
        <v>45794.400000000001</v>
      </c>
      <c r="AB25" t="s">
        <v>696</v>
      </c>
      <c r="AC25">
        <v>45794.400000000001</v>
      </c>
      <c r="AD25" t="s">
        <v>697</v>
      </c>
      <c r="AE25">
        <v>2019</v>
      </c>
      <c r="AF25">
        <v>12</v>
      </c>
    </row>
    <row r="26" spans="1:32">
      <c r="A26" t="s">
        <v>687</v>
      </c>
      <c r="B26" t="s">
        <v>704</v>
      </c>
      <c r="C26" s="217">
        <v>43936</v>
      </c>
      <c r="D26" s="217">
        <v>43952</v>
      </c>
      <c r="E26" t="s">
        <v>614</v>
      </c>
      <c r="F26">
        <v>73505</v>
      </c>
      <c r="G26" t="s">
        <v>705</v>
      </c>
      <c r="H26" t="s">
        <v>616</v>
      </c>
      <c r="I26" t="s">
        <v>617</v>
      </c>
      <c r="J26">
        <v>92140</v>
      </c>
      <c r="K26">
        <v>2001</v>
      </c>
      <c r="L26">
        <v>11363</v>
      </c>
      <c r="M26" t="s">
        <v>614</v>
      </c>
      <c r="N26">
        <v>118983</v>
      </c>
      <c r="O26" t="s">
        <v>618</v>
      </c>
      <c r="P26" t="s">
        <v>703</v>
      </c>
      <c r="U26" t="s">
        <v>706</v>
      </c>
      <c r="V26" t="s">
        <v>705</v>
      </c>
      <c r="X26">
        <v>8474943</v>
      </c>
      <c r="Y26">
        <v>48</v>
      </c>
      <c r="Z26" s="217">
        <v>43936</v>
      </c>
      <c r="AA26">
        <v>37.380000000000003</v>
      </c>
      <c r="AB26" t="s">
        <v>696</v>
      </c>
      <c r="AC26">
        <v>37.380000000000003</v>
      </c>
      <c r="AD26" t="s">
        <v>697</v>
      </c>
      <c r="AE26">
        <v>2020</v>
      </c>
      <c r="AF26">
        <v>4</v>
      </c>
    </row>
    <row r="27" spans="1:32">
      <c r="A27" t="s">
        <v>687</v>
      </c>
      <c r="B27" t="s">
        <v>715</v>
      </c>
      <c r="C27" s="217">
        <v>43944</v>
      </c>
      <c r="D27" s="217">
        <v>43945</v>
      </c>
      <c r="E27" t="s">
        <v>614</v>
      </c>
      <c r="F27">
        <v>71620</v>
      </c>
      <c r="G27" t="s">
        <v>713</v>
      </c>
      <c r="H27" t="s">
        <v>616</v>
      </c>
      <c r="I27" t="s">
        <v>617</v>
      </c>
      <c r="J27">
        <v>92140</v>
      </c>
      <c r="K27">
        <v>2001</v>
      </c>
      <c r="L27">
        <v>11363</v>
      </c>
      <c r="M27" t="s">
        <v>614</v>
      </c>
      <c r="N27">
        <v>118983</v>
      </c>
      <c r="O27" t="s">
        <v>709</v>
      </c>
      <c r="P27" t="s">
        <v>703</v>
      </c>
      <c r="U27" t="s">
        <v>710</v>
      </c>
      <c r="V27" t="s">
        <v>716</v>
      </c>
      <c r="X27">
        <v>8483893</v>
      </c>
      <c r="Y27">
        <v>5</v>
      </c>
      <c r="Z27" s="217">
        <v>43944</v>
      </c>
      <c r="AA27">
        <v>39.020000000000003</v>
      </c>
      <c r="AB27" t="s">
        <v>696</v>
      </c>
      <c r="AC27">
        <v>39.020000000000003</v>
      </c>
      <c r="AD27" t="s">
        <v>697</v>
      </c>
      <c r="AE27">
        <v>2020</v>
      </c>
      <c r="AF27">
        <v>4</v>
      </c>
    </row>
    <row r="28" spans="1:32">
      <c r="A28" t="s">
        <v>687</v>
      </c>
      <c r="B28" t="s">
        <v>719</v>
      </c>
      <c r="C28" s="217">
        <v>43944</v>
      </c>
      <c r="D28" s="217">
        <v>43945</v>
      </c>
      <c r="E28" t="s">
        <v>614</v>
      </c>
      <c r="F28">
        <v>72805</v>
      </c>
      <c r="G28" t="s">
        <v>708</v>
      </c>
      <c r="H28" t="s">
        <v>616</v>
      </c>
      <c r="I28" t="s">
        <v>617</v>
      </c>
      <c r="J28">
        <v>92140</v>
      </c>
      <c r="K28">
        <v>2001</v>
      </c>
      <c r="L28">
        <v>11363</v>
      </c>
      <c r="M28" t="s">
        <v>614</v>
      </c>
      <c r="N28">
        <v>118983</v>
      </c>
      <c r="O28" t="s">
        <v>618</v>
      </c>
      <c r="P28" t="s">
        <v>703</v>
      </c>
      <c r="U28" t="s">
        <v>710</v>
      </c>
      <c r="V28" t="s">
        <v>720</v>
      </c>
      <c r="X28">
        <v>8483893</v>
      </c>
      <c r="Y28">
        <v>1</v>
      </c>
      <c r="Z28" s="217">
        <v>43944</v>
      </c>
      <c r="AA28">
        <v>-855.69</v>
      </c>
      <c r="AB28" t="s">
        <v>696</v>
      </c>
      <c r="AC28">
        <v>-855.69</v>
      </c>
      <c r="AD28" t="s">
        <v>697</v>
      </c>
      <c r="AE28">
        <v>2020</v>
      </c>
      <c r="AF28">
        <v>4</v>
      </c>
    </row>
    <row r="29" spans="1:32">
      <c r="A29" t="s">
        <v>687</v>
      </c>
      <c r="B29" t="s">
        <v>707</v>
      </c>
      <c r="C29" s="217">
        <v>43944</v>
      </c>
      <c r="D29" s="217">
        <v>43945</v>
      </c>
      <c r="E29" t="s">
        <v>614</v>
      </c>
      <c r="F29">
        <v>72805</v>
      </c>
      <c r="G29" t="s">
        <v>708</v>
      </c>
      <c r="H29" t="s">
        <v>616</v>
      </c>
      <c r="I29" t="s">
        <v>617</v>
      </c>
      <c r="J29">
        <v>92140</v>
      </c>
      <c r="K29">
        <v>2001</v>
      </c>
      <c r="L29">
        <v>11363</v>
      </c>
      <c r="M29" t="s">
        <v>614</v>
      </c>
      <c r="N29">
        <v>118983</v>
      </c>
      <c r="O29" t="s">
        <v>709</v>
      </c>
      <c r="P29" t="s">
        <v>703</v>
      </c>
      <c r="U29" t="s">
        <v>710</v>
      </c>
      <c r="V29" t="s">
        <v>711</v>
      </c>
      <c r="X29">
        <v>8483893</v>
      </c>
      <c r="Y29">
        <v>4</v>
      </c>
      <c r="Z29" s="217">
        <v>43944</v>
      </c>
      <c r="AA29">
        <v>855.69</v>
      </c>
      <c r="AB29" t="s">
        <v>696</v>
      </c>
      <c r="AC29">
        <v>855.69</v>
      </c>
      <c r="AD29" t="s">
        <v>697</v>
      </c>
      <c r="AE29">
        <v>2020</v>
      </c>
      <c r="AF29">
        <v>4</v>
      </c>
    </row>
    <row r="30" spans="1:32">
      <c r="A30" t="s">
        <v>687</v>
      </c>
      <c r="B30" t="s">
        <v>721</v>
      </c>
      <c r="C30" s="217">
        <v>43944</v>
      </c>
      <c r="D30" s="217">
        <v>43945</v>
      </c>
      <c r="E30" t="s">
        <v>614</v>
      </c>
      <c r="F30">
        <v>71620</v>
      </c>
      <c r="G30" t="s">
        <v>713</v>
      </c>
      <c r="H30" t="s">
        <v>616</v>
      </c>
      <c r="I30" t="s">
        <v>617</v>
      </c>
      <c r="J30">
        <v>92140</v>
      </c>
      <c r="K30">
        <v>2001</v>
      </c>
      <c r="L30">
        <v>11363</v>
      </c>
      <c r="M30" t="s">
        <v>614</v>
      </c>
      <c r="N30">
        <v>118983</v>
      </c>
      <c r="O30" t="s">
        <v>618</v>
      </c>
      <c r="P30" t="s">
        <v>703</v>
      </c>
      <c r="U30" t="s">
        <v>710</v>
      </c>
      <c r="V30" t="s">
        <v>722</v>
      </c>
      <c r="X30">
        <v>8483893</v>
      </c>
      <c r="Y30">
        <v>2</v>
      </c>
      <c r="Z30" s="217">
        <v>43944</v>
      </c>
      <c r="AA30">
        <v>-39.020000000000003</v>
      </c>
      <c r="AB30" t="s">
        <v>696</v>
      </c>
      <c r="AC30">
        <v>-39.020000000000003</v>
      </c>
      <c r="AD30" t="s">
        <v>697</v>
      </c>
      <c r="AE30">
        <v>2020</v>
      </c>
      <c r="AF30">
        <v>4</v>
      </c>
    </row>
    <row r="31" spans="1:32">
      <c r="A31" t="s">
        <v>687</v>
      </c>
      <c r="B31" t="s">
        <v>712</v>
      </c>
      <c r="C31" s="217">
        <v>43944</v>
      </c>
      <c r="D31" s="217">
        <v>43945</v>
      </c>
      <c r="E31" t="s">
        <v>614</v>
      </c>
      <c r="F31">
        <v>71620</v>
      </c>
      <c r="G31" t="s">
        <v>713</v>
      </c>
      <c r="H31" t="s">
        <v>616</v>
      </c>
      <c r="I31" t="s">
        <v>617</v>
      </c>
      <c r="J31">
        <v>92140</v>
      </c>
      <c r="K31">
        <v>2001</v>
      </c>
      <c r="L31">
        <v>11363</v>
      </c>
      <c r="M31" t="s">
        <v>614</v>
      </c>
      <c r="N31">
        <v>118983</v>
      </c>
      <c r="O31" t="s">
        <v>709</v>
      </c>
      <c r="P31" t="s">
        <v>703</v>
      </c>
      <c r="U31" t="s">
        <v>710</v>
      </c>
      <c r="V31" t="s">
        <v>714</v>
      </c>
      <c r="X31">
        <v>8483893</v>
      </c>
      <c r="Y31">
        <v>6</v>
      </c>
      <c r="Z31" s="217">
        <v>43944</v>
      </c>
      <c r="AA31">
        <v>28.02</v>
      </c>
      <c r="AB31" t="s">
        <v>696</v>
      </c>
      <c r="AC31">
        <v>28.02</v>
      </c>
      <c r="AD31" t="s">
        <v>697</v>
      </c>
      <c r="AE31">
        <v>2020</v>
      </c>
      <c r="AF31">
        <v>4</v>
      </c>
    </row>
    <row r="32" spans="1:32">
      <c r="A32" t="s">
        <v>687</v>
      </c>
      <c r="B32" t="s">
        <v>717</v>
      </c>
      <c r="C32" s="217">
        <v>43944</v>
      </c>
      <c r="D32" s="217">
        <v>43945</v>
      </c>
      <c r="E32" t="s">
        <v>614</v>
      </c>
      <c r="F32">
        <v>71620</v>
      </c>
      <c r="G32" t="s">
        <v>713</v>
      </c>
      <c r="H32" t="s">
        <v>616</v>
      </c>
      <c r="I32" t="s">
        <v>617</v>
      </c>
      <c r="J32">
        <v>92140</v>
      </c>
      <c r="K32">
        <v>2001</v>
      </c>
      <c r="L32">
        <v>11363</v>
      </c>
      <c r="M32" t="s">
        <v>614</v>
      </c>
      <c r="N32">
        <v>118983</v>
      </c>
      <c r="O32" t="s">
        <v>618</v>
      </c>
      <c r="P32" t="s">
        <v>703</v>
      </c>
      <c r="U32" t="s">
        <v>710</v>
      </c>
      <c r="V32" t="s">
        <v>718</v>
      </c>
      <c r="X32">
        <v>8483893</v>
      </c>
      <c r="Y32">
        <v>3</v>
      </c>
      <c r="Z32" s="217">
        <v>43944</v>
      </c>
      <c r="AA32">
        <v>-28.02</v>
      </c>
      <c r="AB32" t="s">
        <v>696</v>
      </c>
      <c r="AC32">
        <v>-28.02</v>
      </c>
      <c r="AD32" t="s">
        <v>697</v>
      </c>
      <c r="AE32">
        <v>2020</v>
      </c>
      <c r="AF32">
        <v>4</v>
      </c>
    </row>
    <row r="33" spans="1:32">
      <c r="A33" t="s">
        <v>687</v>
      </c>
      <c r="B33" t="s">
        <v>723</v>
      </c>
      <c r="C33" s="217">
        <v>43965</v>
      </c>
      <c r="D33" s="217">
        <v>43977</v>
      </c>
      <c r="E33" t="s">
        <v>614</v>
      </c>
      <c r="F33">
        <v>73105</v>
      </c>
      <c r="G33" t="s">
        <v>724</v>
      </c>
      <c r="H33" t="s">
        <v>616</v>
      </c>
      <c r="I33" t="s">
        <v>617</v>
      </c>
      <c r="J33">
        <v>92140</v>
      </c>
      <c r="K33">
        <v>2001</v>
      </c>
      <c r="L33">
        <v>11363</v>
      </c>
      <c r="M33" t="s">
        <v>614</v>
      </c>
      <c r="N33">
        <v>118983</v>
      </c>
      <c r="O33" t="s">
        <v>709</v>
      </c>
      <c r="P33" t="s">
        <v>703</v>
      </c>
      <c r="U33" t="s">
        <v>725</v>
      </c>
      <c r="V33" t="s">
        <v>726</v>
      </c>
      <c r="X33">
        <v>8507669</v>
      </c>
      <c r="Y33">
        <v>1</v>
      </c>
      <c r="Z33" s="217">
        <v>43965</v>
      </c>
      <c r="AA33">
        <v>137</v>
      </c>
      <c r="AB33" t="s">
        <v>696</v>
      </c>
      <c r="AC33">
        <v>137</v>
      </c>
      <c r="AD33" t="s">
        <v>697</v>
      </c>
      <c r="AE33">
        <v>2020</v>
      </c>
      <c r="AF33">
        <v>5</v>
      </c>
    </row>
    <row r="34" spans="1:32">
      <c r="A34" t="s">
        <v>687</v>
      </c>
      <c r="B34" t="s">
        <v>732</v>
      </c>
      <c r="C34" s="217">
        <v>43800</v>
      </c>
      <c r="D34" s="217">
        <v>43826</v>
      </c>
      <c r="E34" t="s">
        <v>614</v>
      </c>
      <c r="F34">
        <v>14081</v>
      </c>
      <c r="G34" t="s">
        <v>733</v>
      </c>
      <c r="H34" t="s">
        <v>616</v>
      </c>
      <c r="I34" t="s">
        <v>617</v>
      </c>
      <c r="J34">
        <v>92140</v>
      </c>
      <c r="K34">
        <v>2001</v>
      </c>
      <c r="L34">
        <v>11363</v>
      </c>
      <c r="M34" t="s">
        <v>620</v>
      </c>
      <c r="N34">
        <v>118983</v>
      </c>
      <c r="O34" t="s">
        <v>620</v>
      </c>
      <c r="P34" t="s">
        <v>620</v>
      </c>
      <c r="U34" t="s">
        <v>729</v>
      </c>
      <c r="X34" t="s">
        <v>730</v>
      </c>
      <c r="Y34">
        <v>4</v>
      </c>
      <c r="Z34" s="217">
        <v>43800</v>
      </c>
      <c r="AA34">
        <v>700000</v>
      </c>
      <c r="AB34" t="s">
        <v>696</v>
      </c>
      <c r="AC34">
        <v>700000</v>
      </c>
      <c r="AD34" t="s">
        <v>731</v>
      </c>
      <c r="AE34">
        <v>2019</v>
      </c>
      <c r="AF34">
        <v>12</v>
      </c>
    </row>
    <row r="35" spans="1:32">
      <c r="A35" t="s">
        <v>687</v>
      </c>
      <c r="B35" t="s">
        <v>727</v>
      </c>
      <c r="C35" s="217">
        <v>43800</v>
      </c>
      <c r="D35" s="217">
        <v>43826</v>
      </c>
      <c r="E35" t="s">
        <v>614</v>
      </c>
      <c r="F35">
        <v>51005</v>
      </c>
      <c r="G35" t="s">
        <v>728</v>
      </c>
      <c r="H35" t="s">
        <v>616</v>
      </c>
      <c r="I35" t="s">
        <v>617</v>
      </c>
      <c r="J35">
        <v>92140</v>
      </c>
      <c r="K35">
        <v>2001</v>
      </c>
      <c r="L35">
        <v>11363</v>
      </c>
      <c r="M35" t="s">
        <v>620</v>
      </c>
      <c r="N35">
        <v>118983</v>
      </c>
      <c r="O35" t="s">
        <v>620</v>
      </c>
      <c r="P35" t="s">
        <v>620</v>
      </c>
      <c r="U35" t="s">
        <v>729</v>
      </c>
      <c r="X35" t="s">
        <v>730</v>
      </c>
      <c r="Y35">
        <v>3</v>
      </c>
      <c r="Z35" s="217">
        <v>43800</v>
      </c>
      <c r="AA35">
        <v>-700000</v>
      </c>
      <c r="AB35" t="s">
        <v>696</v>
      </c>
      <c r="AC35">
        <v>-700000</v>
      </c>
      <c r="AD35" t="s">
        <v>731</v>
      </c>
      <c r="AE35">
        <v>2019</v>
      </c>
      <c r="AF35">
        <v>12</v>
      </c>
    </row>
    <row r="36" spans="1:32">
      <c r="A36" t="s">
        <v>734</v>
      </c>
      <c r="B36" t="s">
        <v>735</v>
      </c>
      <c r="C36" s="217">
        <v>43982</v>
      </c>
      <c r="D36" s="217">
        <v>43986</v>
      </c>
      <c r="E36" t="s">
        <v>614</v>
      </c>
      <c r="F36">
        <v>71405</v>
      </c>
      <c r="G36" t="s">
        <v>736</v>
      </c>
      <c r="H36" t="s">
        <v>616</v>
      </c>
      <c r="I36" t="s">
        <v>617</v>
      </c>
      <c r="J36">
        <v>92140</v>
      </c>
      <c r="K36">
        <v>2001</v>
      </c>
      <c r="L36">
        <v>11363</v>
      </c>
      <c r="M36" t="s">
        <v>614</v>
      </c>
      <c r="N36">
        <v>118983</v>
      </c>
      <c r="O36" t="s">
        <v>737</v>
      </c>
      <c r="P36" t="s">
        <v>738</v>
      </c>
      <c r="U36" t="s">
        <v>739</v>
      </c>
      <c r="V36" t="s">
        <v>739</v>
      </c>
      <c r="X36" t="s">
        <v>740</v>
      </c>
      <c r="Y36">
        <v>177</v>
      </c>
      <c r="Z36" s="217">
        <v>43982</v>
      </c>
      <c r="AA36">
        <v>313701.13</v>
      </c>
      <c r="AB36" t="s">
        <v>625</v>
      </c>
      <c r="AC36">
        <v>1638.13</v>
      </c>
      <c r="AD36" t="s">
        <v>741</v>
      </c>
      <c r="AE36">
        <v>2020</v>
      </c>
      <c r="AF36">
        <v>5</v>
      </c>
    </row>
    <row r="37" spans="1:32">
      <c r="A37" t="s">
        <v>734</v>
      </c>
      <c r="B37" t="s">
        <v>742</v>
      </c>
      <c r="C37" s="217">
        <v>43982</v>
      </c>
      <c r="D37" s="217">
        <v>43986</v>
      </c>
      <c r="E37" t="s">
        <v>614</v>
      </c>
      <c r="F37">
        <v>71440</v>
      </c>
      <c r="G37" t="s">
        <v>743</v>
      </c>
      <c r="H37" t="s">
        <v>616</v>
      </c>
      <c r="I37" t="s">
        <v>617</v>
      </c>
      <c r="J37">
        <v>92140</v>
      </c>
      <c r="K37">
        <v>2001</v>
      </c>
      <c r="L37">
        <v>11363</v>
      </c>
      <c r="M37" t="s">
        <v>614</v>
      </c>
      <c r="N37">
        <v>118983</v>
      </c>
      <c r="O37" t="s">
        <v>737</v>
      </c>
      <c r="P37" t="s">
        <v>738</v>
      </c>
      <c r="U37" t="s">
        <v>739</v>
      </c>
      <c r="V37" t="s">
        <v>739</v>
      </c>
      <c r="X37" t="s">
        <v>744</v>
      </c>
      <c r="Y37">
        <v>95</v>
      </c>
      <c r="Z37" s="217">
        <v>43982</v>
      </c>
      <c r="AA37">
        <v>10430.17</v>
      </c>
      <c r="AB37" t="s">
        <v>625</v>
      </c>
      <c r="AC37">
        <v>54.47</v>
      </c>
      <c r="AD37" t="s">
        <v>741</v>
      </c>
      <c r="AE37">
        <v>2020</v>
      </c>
      <c r="AF37">
        <v>5</v>
      </c>
    </row>
    <row r="38" spans="1:32">
      <c r="A38" t="s">
        <v>734</v>
      </c>
      <c r="B38" t="s">
        <v>745</v>
      </c>
      <c r="C38" s="217">
        <v>43982</v>
      </c>
      <c r="D38" s="217">
        <v>43986</v>
      </c>
      <c r="E38" t="s">
        <v>614</v>
      </c>
      <c r="F38">
        <v>71410</v>
      </c>
      <c r="G38" t="s">
        <v>746</v>
      </c>
      <c r="H38" t="s">
        <v>616</v>
      </c>
      <c r="I38" t="s">
        <v>617</v>
      </c>
      <c r="J38">
        <v>92140</v>
      </c>
      <c r="K38">
        <v>2001</v>
      </c>
      <c r="L38">
        <v>11363</v>
      </c>
      <c r="M38" t="s">
        <v>614</v>
      </c>
      <c r="N38">
        <v>118983</v>
      </c>
      <c r="O38" t="s">
        <v>737</v>
      </c>
      <c r="P38" t="s">
        <v>738</v>
      </c>
      <c r="U38" t="s">
        <v>739</v>
      </c>
      <c r="V38" t="s">
        <v>739</v>
      </c>
      <c r="X38" t="s">
        <v>744</v>
      </c>
      <c r="Y38">
        <v>85</v>
      </c>
      <c r="Z38" s="217">
        <v>43982</v>
      </c>
      <c r="AA38">
        <v>1303.77</v>
      </c>
      <c r="AB38" t="s">
        <v>625</v>
      </c>
      <c r="AC38">
        <v>6.81</v>
      </c>
      <c r="AD38" t="s">
        <v>741</v>
      </c>
      <c r="AE38">
        <v>2020</v>
      </c>
      <c r="AF38">
        <v>5</v>
      </c>
    </row>
    <row r="39" spans="1:32">
      <c r="A39" t="s">
        <v>734</v>
      </c>
      <c r="B39" t="s">
        <v>747</v>
      </c>
      <c r="C39" s="217">
        <v>43982</v>
      </c>
      <c r="D39" s="217">
        <v>43986</v>
      </c>
      <c r="E39" t="s">
        <v>614</v>
      </c>
      <c r="F39">
        <v>71415</v>
      </c>
      <c r="G39" t="s">
        <v>748</v>
      </c>
      <c r="H39" t="s">
        <v>616</v>
      </c>
      <c r="I39" t="s">
        <v>617</v>
      </c>
      <c r="J39">
        <v>92140</v>
      </c>
      <c r="K39">
        <v>2001</v>
      </c>
      <c r="L39">
        <v>11363</v>
      </c>
      <c r="M39" t="s">
        <v>614</v>
      </c>
      <c r="N39">
        <v>118983</v>
      </c>
      <c r="O39" t="s">
        <v>737</v>
      </c>
      <c r="P39" t="s">
        <v>738</v>
      </c>
      <c r="U39" t="s">
        <v>739</v>
      </c>
      <c r="V39" t="s">
        <v>739</v>
      </c>
      <c r="X39" t="s">
        <v>744</v>
      </c>
      <c r="Y39">
        <v>90</v>
      </c>
      <c r="Z39" s="217">
        <v>43982</v>
      </c>
      <c r="AA39">
        <v>14341.48</v>
      </c>
      <c r="AB39" t="s">
        <v>625</v>
      </c>
      <c r="AC39">
        <v>74.89</v>
      </c>
      <c r="AD39" t="s">
        <v>741</v>
      </c>
      <c r="AE39">
        <v>2020</v>
      </c>
      <c r="AF39">
        <v>5</v>
      </c>
    </row>
    <row r="40" spans="1:32">
      <c r="A40" t="s">
        <v>728</v>
      </c>
      <c r="B40" t="s">
        <v>749</v>
      </c>
      <c r="C40" s="217">
        <v>43795</v>
      </c>
      <c r="D40" s="217">
        <v>43829</v>
      </c>
      <c r="E40" t="s">
        <v>614</v>
      </c>
      <c r="F40">
        <v>14015</v>
      </c>
      <c r="G40" t="s">
        <v>750</v>
      </c>
      <c r="H40" t="s">
        <v>616</v>
      </c>
      <c r="I40" t="s">
        <v>617</v>
      </c>
      <c r="J40">
        <v>92140</v>
      </c>
      <c r="K40">
        <v>2001</v>
      </c>
      <c r="L40">
        <v>11363</v>
      </c>
      <c r="M40" t="s">
        <v>614</v>
      </c>
      <c r="N40">
        <v>118983</v>
      </c>
      <c r="O40" t="s">
        <v>751</v>
      </c>
      <c r="P40" t="s">
        <v>752</v>
      </c>
      <c r="Q40" t="s">
        <v>620</v>
      </c>
      <c r="U40" t="s">
        <v>620</v>
      </c>
      <c r="X40" t="s">
        <v>753</v>
      </c>
      <c r="Y40">
        <v>6</v>
      </c>
      <c r="Z40" s="217">
        <v>43795</v>
      </c>
      <c r="AA40">
        <v>-700000</v>
      </c>
      <c r="AB40" t="s">
        <v>696</v>
      </c>
      <c r="AC40">
        <v>-700000</v>
      </c>
      <c r="AD40" t="s">
        <v>754</v>
      </c>
      <c r="AE40">
        <v>2019</v>
      </c>
      <c r="AF40">
        <v>11</v>
      </c>
    </row>
    <row r="41" spans="1:32">
      <c r="A41" t="s">
        <v>755</v>
      </c>
      <c r="B41" t="s">
        <v>756</v>
      </c>
      <c r="C41" s="217">
        <v>43909</v>
      </c>
      <c r="D41" s="217">
        <v>43910</v>
      </c>
      <c r="E41" t="s">
        <v>614</v>
      </c>
      <c r="F41">
        <v>71615</v>
      </c>
      <c r="G41" t="s">
        <v>757</v>
      </c>
      <c r="H41" t="s">
        <v>616</v>
      </c>
      <c r="I41" t="s">
        <v>617</v>
      </c>
      <c r="J41">
        <v>92140</v>
      </c>
      <c r="K41">
        <v>2001</v>
      </c>
      <c r="L41">
        <v>11363</v>
      </c>
      <c r="M41" t="s">
        <v>614</v>
      </c>
      <c r="N41">
        <v>118983</v>
      </c>
      <c r="O41" t="s">
        <v>618</v>
      </c>
      <c r="P41" t="s">
        <v>758</v>
      </c>
      <c r="Q41" t="s">
        <v>620</v>
      </c>
      <c r="U41" t="s">
        <v>759</v>
      </c>
      <c r="X41" t="s">
        <v>760</v>
      </c>
      <c r="Y41">
        <v>2</v>
      </c>
      <c r="Z41" s="217">
        <v>43909</v>
      </c>
      <c r="AA41">
        <v>-46618.239999999998</v>
      </c>
      <c r="AB41" t="s">
        <v>636</v>
      </c>
      <c r="AC41">
        <v>-1472</v>
      </c>
      <c r="AD41" t="s">
        <v>754</v>
      </c>
      <c r="AE41">
        <v>2020</v>
      </c>
      <c r="AF41">
        <v>3</v>
      </c>
    </row>
    <row r="42" spans="1:32">
      <c r="A42" t="s">
        <v>755</v>
      </c>
      <c r="B42" t="s">
        <v>761</v>
      </c>
      <c r="C42" s="217">
        <v>43909</v>
      </c>
      <c r="D42" s="217">
        <v>43910</v>
      </c>
      <c r="E42" t="s">
        <v>614</v>
      </c>
      <c r="F42">
        <v>71615</v>
      </c>
      <c r="G42" t="s">
        <v>757</v>
      </c>
      <c r="H42" t="s">
        <v>616</v>
      </c>
      <c r="I42" t="s">
        <v>617</v>
      </c>
      <c r="J42">
        <v>92140</v>
      </c>
      <c r="K42">
        <v>2001</v>
      </c>
      <c r="L42">
        <v>11363</v>
      </c>
      <c r="M42" t="s">
        <v>614</v>
      </c>
      <c r="N42">
        <v>118983</v>
      </c>
      <c r="O42" t="s">
        <v>618</v>
      </c>
      <c r="P42" t="s">
        <v>758</v>
      </c>
      <c r="Q42" t="s">
        <v>620</v>
      </c>
      <c r="U42" t="s">
        <v>762</v>
      </c>
      <c r="X42" t="s">
        <v>760</v>
      </c>
      <c r="Y42">
        <v>3</v>
      </c>
      <c r="Z42" s="217">
        <v>43909</v>
      </c>
      <c r="AA42">
        <v>-46618.239999999998</v>
      </c>
      <c r="AB42" t="s">
        <v>636</v>
      </c>
      <c r="AC42">
        <v>-1472</v>
      </c>
      <c r="AD42" t="s">
        <v>754</v>
      </c>
      <c r="AE42">
        <v>2020</v>
      </c>
      <c r="AF42">
        <v>3</v>
      </c>
    </row>
    <row r="43" spans="1:32">
      <c r="A43" t="s">
        <v>763</v>
      </c>
      <c r="B43" t="s">
        <v>764</v>
      </c>
      <c r="C43" s="217">
        <v>43800</v>
      </c>
      <c r="D43" s="217">
        <v>43827</v>
      </c>
      <c r="E43" t="s">
        <v>614</v>
      </c>
      <c r="F43">
        <v>14081</v>
      </c>
      <c r="G43" t="s">
        <v>733</v>
      </c>
      <c r="H43" t="s">
        <v>616</v>
      </c>
      <c r="I43" t="s">
        <v>617</v>
      </c>
      <c r="J43">
        <v>92140</v>
      </c>
      <c r="K43">
        <v>2001</v>
      </c>
      <c r="L43">
        <v>11363</v>
      </c>
      <c r="M43" t="s">
        <v>614</v>
      </c>
      <c r="N43">
        <v>118983</v>
      </c>
      <c r="O43" t="s">
        <v>751</v>
      </c>
      <c r="P43" t="s">
        <v>620</v>
      </c>
      <c r="Q43" t="s">
        <v>620</v>
      </c>
      <c r="R43" t="s">
        <v>765</v>
      </c>
      <c r="U43" t="s">
        <v>620</v>
      </c>
      <c r="V43" t="s">
        <v>765</v>
      </c>
      <c r="X43" t="s">
        <v>766</v>
      </c>
      <c r="Y43">
        <v>2</v>
      </c>
      <c r="Z43" s="217">
        <v>43800</v>
      </c>
      <c r="AA43">
        <v>-700000</v>
      </c>
      <c r="AB43" t="s">
        <v>696</v>
      </c>
      <c r="AC43">
        <v>-700000</v>
      </c>
      <c r="AD43" t="s">
        <v>767</v>
      </c>
      <c r="AE43">
        <v>2019</v>
      </c>
      <c r="AF43">
        <v>12</v>
      </c>
    </row>
    <row r="44" spans="1:32">
      <c r="A44" t="s">
        <v>763</v>
      </c>
      <c r="B44" t="s">
        <v>764</v>
      </c>
      <c r="C44" s="217">
        <v>43800</v>
      </c>
      <c r="D44" s="217">
        <v>43827</v>
      </c>
      <c r="E44" t="s">
        <v>614</v>
      </c>
      <c r="F44">
        <v>14015</v>
      </c>
      <c r="G44" t="s">
        <v>750</v>
      </c>
      <c r="H44" t="s">
        <v>616</v>
      </c>
      <c r="I44" t="s">
        <v>617</v>
      </c>
      <c r="J44">
        <v>92140</v>
      </c>
      <c r="K44">
        <v>2001</v>
      </c>
      <c r="L44">
        <v>11363</v>
      </c>
      <c r="M44" t="s">
        <v>614</v>
      </c>
      <c r="N44">
        <v>118983</v>
      </c>
      <c r="O44" t="s">
        <v>751</v>
      </c>
      <c r="P44" t="s">
        <v>620</v>
      </c>
      <c r="Q44" t="s">
        <v>620</v>
      </c>
      <c r="R44" t="s">
        <v>765</v>
      </c>
      <c r="U44" t="s">
        <v>620</v>
      </c>
      <c r="V44" t="s">
        <v>765</v>
      </c>
      <c r="X44" t="s">
        <v>766</v>
      </c>
      <c r="Y44">
        <v>7</v>
      </c>
      <c r="Z44" s="217">
        <v>43800</v>
      </c>
      <c r="AA44">
        <v>700000</v>
      </c>
      <c r="AB44" t="s">
        <v>696</v>
      </c>
      <c r="AC44">
        <v>700000</v>
      </c>
      <c r="AD44" t="s">
        <v>767</v>
      </c>
      <c r="AE44">
        <v>2019</v>
      </c>
      <c r="AF44">
        <v>12</v>
      </c>
    </row>
  </sheetData>
  <autoFilter ref="A2:AF44" xr:uid="{DC8E0E5C-A242-4A62-9954-E51FCEF37A5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F1" sqref="F1"/>
    </sheetView>
  </sheetViews>
  <sheetFormatPr defaultColWidth="9.140625" defaultRowHeight="15.7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c r="L1" s="25"/>
      <c r="M1" s="6"/>
      <c r="N1" s="65"/>
    </row>
    <row r="2" spans="2:14" ht="46.5">
      <c r="C2" s="298" t="s">
        <v>546</v>
      </c>
      <c r="D2" s="298"/>
      <c r="E2" s="298"/>
      <c r="F2" s="298"/>
      <c r="G2" s="43"/>
      <c r="H2" s="44"/>
      <c r="I2" s="44"/>
      <c r="L2" s="25"/>
      <c r="M2" s="6"/>
      <c r="N2" s="65"/>
    </row>
    <row r="3" spans="2:14" ht="24" customHeight="1">
      <c r="C3" s="48"/>
      <c r="D3" s="45"/>
      <c r="E3" s="45"/>
      <c r="F3" s="45"/>
      <c r="G3" s="45"/>
      <c r="H3" s="45"/>
      <c r="I3" s="45"/>
      <c r="L3" s="25"/>
      <c r="M3" s="6"/>
      <c r="N3" s="65"/>
    </row>
    <row r="4" spans="2:14" ht="24" customHeight="1" thickBot="1">
      <c r="C4" s="48"/>
      <c r="D4" s="45"/>
      <c r="E4" s="45"/>
      <c r="F4" s="45"/>
      <c r="G4" s="45"/>
      <c r="H4" s="45"/>
      <c r="I4" s="45"/>
      <c r="L4" s="25"/>
      <c r="M4" s="6"/>
      <c r="N4" s="65"/>
    </row>
    <row r="5" spans="2:14" ht="30" customHeight="1">
      <c r="C5" s="332" t="s">
        <v>15</v>
      </c>
      <c r="D5" s="333"/>
      <c r="E5" s="333"/>
      <c r="F5" s="333"/>
      <c r="G5" s="334"/>
      <c r="J5" s="25"/>
      <c r="K5" s="6"/>
      <c r="N5" s="65"/>
    </row>
    <row r="6" spans="2:14" ht="24" customHeight="1">
      <c r="C6" s="318" t="s">
        <v>547</v>
      </c>
      <c r="D6" s="319"/>
      <c r="E6" s="319"/>
      <c r="F6" s="319"/>
      <c r="G6" s="320"/>
      <c r="J6" s="25"/>
      <c r="K6" s="6"/>
      <c r="N6" s="65"/>
    </row>
    <row r="7" spans="2:14" ht="24" customHeight="1">
      <c r="C7" s="318"/>
      <c r="D7" s="319"/>
      <c r="E7" s="319"/>
      <c r="F7" s="319"/>
      <c r="G7" s="320"/>
      <c r="J7" s="25"/>
      <c r="K7" s="6"/>
      <c r="N7" s="65"/>
    </row>
    <row r="8" spans="2:14" ht="24" customHeight="1" thickBot="1">
      <c r="C8" s="321"/>
      <c r="D8" s="322"/>
      <c r="E8" s="322"/>
      <c r="F8" s="322"/>
      <c r="G8" s="323"/>
      <c r="J8" s="25"/>
      <c r="K8" s="6"/>
      <c r="N8" s="65"/>
    </row>
    <row r="9" spans="2:14" ht="24" customHeight="1" thickBot="1">
      <c r="C9" s="58"/>
      <c r="D9" s="58"/>
      <c r="E9" s="58"/>
      <c r="F9" s="58"/>
      <c r="L9" s="25"/>
      <c r="M9" s="6"/>
      <c r="N9" s="65"/>
    </row>
    <row r="10" spans="2:14" ht="24" customHeight="1" thickBot="1">
      <c r="C10" s="327" t="s">
        <v>178</v>
      </c>
      <c r="D10" s="328"/>
      <c r="E10" s="328"/>
      <c r="F10" s="329"/>
      <c r="L10" s="25"/>
      <c r="M10" s="6"/>
      <c r="N10" s="65"/>
    </row>
    <row r="11" spans="2:14" ht="24" customHeight="1">
      <c r="C11" s="58"/>
      <c r="D11" s="58"/>
      <c r="E11" s="58"/>
      <c r="F11" s="58"/>
      <c r="L11" s="25"/>
      <c r="M11" s="6"/>
      <c r="N11" s="65"/>
    </row>
    <row r="12" spans="2:14" ht="24" customHeight="1">
      <c r="C12" s="58"/>
      <c r="D12" s="129" t="s">
        <v>33</v>
      </c>
      <c r="E12" s="129" t="s">
        <v>179</v>
      </c>
      <c r="F12" s="129" t="s">
        <v>180</v>
      </c>
      <c r="G12" s="330" t="s">
        <v>65</v>
      </c>
      <c r="L12" s="25"/>
      <c r="M12" s="6"/>
      <c r="N12" s="65"/>
    </row>
    <row r="13" spans="2:14" ht="24" customHeight="1">
      <c r="C13" s="58"/>
      <c r="D13" s="130" t="str">
        <f>'Report for Submission'!D13</f>
        <v>UN WOMEN</v>
      </c>
      <c r="E13" s="130" t="str">
        <f>'Report for Submission'!E13</f>
        <v>UNOPS</v>
      </c>
      <c r="F13" s="130">
        <f>'Report for Submission'!F13</f>
        <v>0</v>
      </c>
      <c r="G13" s="331"/>
      <c r="L13" s="25"/>
      <c r="M13" s="6"/>
      <c r="N13" s="65"/>
    </row>
    <row r="14" spans="2:14" ht="24" customHeight="1">
      <c r="B14" s="313" t="s">
        <v>189</v>
      </c>
      <c r="C14" s="314"/>
      <c r="D14" s="314"/>
      <c r="E14" s="314"/>
      <c r="F14" s="314"/>
      <c r="G14" s="315"/>
      <c r="L14" s="25"/>
      <c r="M14" s="6"/>
      <c r="N14" s="65"/>
    </row>
    <row r="15" spans="2:14" ht="22.5" customHeight="1">
      <c r="C15" s="313" t="s">
        <v>186</v>
      </c>
      <c r="D15" s="314"/>
      <c r="E15" s="314"/>
      <c r="F15" s="314"/>
      <c r="G15" s="315"/>
      <c r="L15" s="25"/>
      <c r="M15" s="6"/>
      <c r="N15" s="65"/>
    </row>
    <row r="16" spans="2:14" ht="24.75" customHeight="1" thickBot="1">
      <c r="C16" s="77" t="s">
        <v>185</v>
      </c>
      <c r="D16" s="78">
        <f>'Report for Submission'!D24</f>
        <v>294316.13</v>
      </c>
      <c r="E16" s="78">
        <f>'Report for Submission'!E24</f>
        <v>0</v>
      </c>
      <c r="F16" s="78">
        <f>'Report for Submission'!F24</f>
        <v>0</v>
      </c>
      <c r="G16" s="79">
        <f>SUM(D16:F16)</f>
        <v>294316.13</v>
      </c>
      <c r="L16" s="25"/>
      <c r="M16" s="6"/>
      <c r="N16" s="65"/>
    </row>
    <row r="17" spans="3:14" ht="21.75" customHeight="1">
      <c r="C17" s="75" t="s">
        <v>10</v>
      </c>
      <c r="D17" s="114"/>
      <c r="E17" s="115"/>
      <c r="F17" s="115"/>
      <c r="G17" s="76">
        <f t="shared" ref="G17:G24" si="0">SUM(D17:F17)</f>
        <v>0</v>
      </c>
      <c r="N17" s="65"/>
    </row>
    <row r="18" spans="3:14">
      <c r="C18" s="63" t="s">
        <v>11</v>
      </c>
      <c r="D18" s="116"/>
      <c r="E18" s="22"/>
      <c r="F18" s="22"/>
      <c r="G18" s="74">
        <f t="shared" si="0"/>
        <v>0</v>
      </c>
      <c r="N18" s="65"/>
    </row>
    <row r="19" spans="3:14" ht="15.75" customHeight="1">
      <c r="C19" s="63" t="s">
        <v>12</v>
      </c>
      <c r="D19" s="116"/>
      <c r="E19" s="116"/>
      <c r="F19" s="116"/>
      <c r="G19" s="74">
        <f t="shared" si="0"/>
        <v>0</v>
      </c>
      <c r="N19" s="65"/>
    </row>
    <row r="20" spans="3:14">
      <c r="C20" s="64" t="s">
        <v>13</v>
      </c>
      <c r="D20" s="116"/>
      <c r="E20" s="116"/>
      <c r="F20" s="116"/>
      <c r="G20" s="74">
        <f t="shared" si="0"/>
        <v>0</v>
      </c>
      <c r="N20" s="65"/>
    </row>
    <row r="21" spans="3:14">
      <c r="C21" s="63" t="s">
        <v>18</v>
      </c>
      <c r="D21" s="116"/>
      <c r="E21" s="116"/>
      <c r="F21" s="116"/>
      <c r="G21" s="74">
        <f t="shared" si="0"/>
        <v>0</v>
      </c>
      <c r="N21" s="65"/>
    </row>
    <row r="22" spans="3:14" ht="21.75" customHeight="1">
      <c r="C22" s="63" t="s">
        <v>14</v>
      </c>
      <c r="D22" s="116"/>
      <c r="E22" s="116"/>
      <c r="F22" s="116"/>
      <c r="G22" s="74">
        <f t="shared" si="0"/>
        <v>0</v>
      </c>
      <c r="N22" s="65"/>
    </row>
    <row r="23" spans="3:14" ht="21.75" customHeight="1">
      <c r="C23" s="63" t="s">
        <v>184</v>
      </c>
      <c r="D23" s="116"/>
      <c r="E23" s="116"/>
      <c r="F23" s="116"/>
      <c r="G23" s="74">
        <f t="shared" si="0"/>
        <v>0</v>
      </c>
      <c r="N23" s="65"/>
    </row>
    <row r="24" spans="3:14" ht="15.75" customHeight="1">
      <c r="C24" s="68" t="s">
        <v>187</v>
      </c>
      <c r="D24" s="80">
        <f>SUM(D17:D23)</f>
        <v>0</v>
      </c>
      <c r="E24" s="80">
        <f>SUM(E17:E23)</f>
        <v>0</v>
      </c>
      <c r="F24" s="80">
        <f>SUM(F17:F23)</f>
        <v>0</v>
      </c>
      <c r="G24" s="156">
        <f t="shared" si="0"/>
        <v>0</v>
      </c>
      <c r="N24" s="65"/>
    </row>
    <row r="25" spans="3:14" s="67" customFormat="1">
      <c r="C25" s="84"/>
      <c r="D25" s="85"/>
      <c r="E25" s="85"/>
      <c r="F25" s="85"/>
      <c r="G25" s="157"/>
    </row>
    <row r="26" spans="3:14">
      <c r="C26" s="313" t="s">
        <v>190</v>
      </c>
      <c r="D26" s="314"/>
      <c r="E26" s="314"/>
      <c r="F26" s="314"/>
      <c r="G26" s="315"/>
      <c r="N26" s="65"/>
    </row>
    <row r="27" spans="3:14" ht="27" customHeight="1" thickBot="1">
      <c r="C27" s="77" t="s">
        <v>185</v>
      </c>
      <c r="D27" s="78">
        <f>'Report for Submission'!D34</f>
        <v>310073.3</v>
      </c>
      <c r="E27" s="78">
        <f>'Report for Submission'!E34</f>
        <v>0</v>
      </c>
      <c r="F27" s="78">
        <f>'Report for Submission'!F34</f>
        <v>0</v>
      </c>
      <c r="G27" s="79">
        <f t="shared" ref="G27:G35" si="1">SUM(D27:F27)</f>
        <v>310073.3</v>
      </c>
      <c r="N27" s="65"/>
    </row>
    <row r="28" spans="3:14">
      <c r="C28" s="75" t="s">
        <v>10</v>
      </c>
      <c r="D28" s="114"/>
      <c r="E28" s="115"/>
      <c r="F28" s="115"/>
      <c r="G28" s="76">
        <f t="shared" si="1"/>
        <v>0</v>
      </c>
      <c r="N28" s="65"/>
    </row>
    <row r="29" spans="3:14">
      <c r="C29" s="63" t="s">
        <v>11</v>
      </c>
      <c r="D29" s="116"/>
      <c r="E29" s="22"/>
      <c r="F29" s="22"/>
      <c r="G29" s="74">
        <f t="shared" si="1"/>
        <v>0</v>
      </c>
      <c r="N29" s="65"/>
    </row>
    <row r="30" spans="3:14" ht="31.5">
      <c r="C30" s="63" t="s">
        <v>12</v>
      </c>
      <c r="D30" s="116"/>
      <c r="E30" s="116"/>
      <c r="F30" s="116"/>
      <c r="G30" s="74">
        <f t="shared" si="1"/>
        <v>0</v>
      </c>
      <c r="N30" s="65"/>
    </row>
    <row r="31" spans="3:14">
      <c r="C31" s="64" t="s">
        <v>13</v>
      </c>
      <c r="D31" s="116"/>
      <c r="E31" s="116"/>
      <c r="F31" s="116"/>
      <c r="G31" s="74">
        <f t="shared" si="1"/>
        <v>0</v>
      </c>
      <c r="N31" s="65"/>
    </row>
    <row r="32" spans="3:14">
      <c r="C32" s="63" t="s">
        <v>18</v>
      </c>
      <c r="D32" s="116"/>
      <c r="E32" s="116"/>
      <c r="F32" s="116"/>
      <c r="G32" s="74">
        <f t="shared" si="1"/>
        <v>0</v>
      </c>
      <c r="N32" s="65"/>
    </row>
    <row r="33" spans="3:14">
      <c r="C33" s="63" t="s">
        <v>14</v>
      </c>
      <c r="D33" s="116"/>
      <c r="E33" s="116"/>
      <c r="F33" s="116"/>
      <c r="G33" s="74">
        <f t="shared" si="1"/>
        <v>0</v>
      </c>
      <c r="N33" s="65"/>
    </row>
    <row r="34" spans="3:14">
      <c r="C34" s="63" t="s">
        <v>184</v>
      </c>
      <c r="D34" s="116"/>
      <c r="E34" s="116"/>
      <c r="F34" s="116"/>
      <c r="G34" s="74">
        <f t="shared" si="1"/>
        <v>0</v>
      </c>
      <c r="N34" s="65"/>
    </row>
    <row r="35" spans="3:14">
      <c r="C35" s="68" t="s">
        <v>187</v>
      </c>
      <c r="D35" s="80">
        <f>SUM(D28:D34)</f>
        <v>0</v>
      </c>
      <c r="E35" s="80">
        <f>SUM(E28:E34)</f>
        <v>0</v>
      </c>
      <c r="F35" s="80">
        <f>SUM(F28:F34)</f>
        <v>0</v>
      </c>
      <c r="G35" s="74">
        <f t="shared" si="1"/>
        <v>0</v>
      </c>
      <c r="N35" s="65"/>
    </row>
    <row r="36" spans="3:14" s="67" customFormat="1">
      <c r="C36" s="84"/>
      <c r="D36" s="85"/>
      <c r="E36" s="85"/>
      <c r="F36" s="85"/>
      <c r="G36" s="86"/>
    </row>
    <row r="37" spans="3:14">
      <c r="C37" s="313" t="s">
        <v>191</v>
      </c>
      <c r="D37" s="314"/>
      <c r="E37" s="314"/>
      <c r="F37" s="314"/>
      <c r="G37" s="315"/>
      <c r="N37" s="65"/>
    </row>
    <row r="38" spans="3:14" ht="21.75" customHeight="1" thickBot="1">
      <c r="C38" s="77" t="s">
        <v>185</v>
      </c>
      <c r="D38" s="78">
        <f>'Report for Submission'!D44</f>
        <v>155287.82</v>
      </c>
      <c r="E38" s="78">
        <f>'Report for Submission'!E44</f>
        <v>0</v>
      </c>
      <c r="F38" s="78">
        <f>'Report for Submission'!F44</f>
        <v>0</v>
      </c>
      <c r="G38" s="79">
        <f t="shared" ref="G38:G46" si="2">SUM(D38:F38)</f>
        <v>155287.82</v>
      </c>
      <c r="N38" s="65"/>
    </row>
    <row r="39" spans="3:14">
      <c r="C39" s="75" t="s">
        <v>10</v>
      </c>
      <c r="D39" s="114"/>
      <c r="E39" s="115"/>
      <c r="F39" s="115"/>
      <c r="G39" s="76">
        <f t="shared" si="2"/>
        <v>0</v>
      </c>
      <c r="N39" s="65"/>
    </row>
    <row r="40" spans="3:14" s="67" customFormat="1" ht="15.75" customHeight="1">
      <c r="C40" s="63" t="s">
        <v>11</v>
      </c>
      <c r="D40" s="116"/>
      <c r="E40" s="22"/>
      <c r="F40" s="22"/>
      <c r="G40" s="74">
        <f t="shared" si="2"/>
        <v>0</v>
      </c>
    </row>
    <row r="41" spans="3:14" s="67" customFormat="1" ht="31.5">
      <c r="C41" s="63" t="s">
        <v>12</v>
      </c>
      <c r="D41" s="116"/>
      <c r="E41" s="116"/>
      <c r="F41" s="116"/>
      <c r="G41" s="74">
        <f t="shared" si="2"/>
        <v>0</v>
      </c>
    </row>
    <row r="42" spans="3:14" s="67" customFormat="1">
      <c r="C42" s="64" t="s">
        <v>13</v>
      </c>
      <c r="D42" s="116">
        <v>0</v>
      </c>
      <c r="E42" s="116"/>
      <c r="F42" s="116"/>
      <c r="G42" s="74">
        <f t="shared" si="2"/>
        <v>0</v>
      </c>
    </row>
    <row r="43" spans="3:14">
      <c r="C43" s="63" t="s">
        <v>18</v>
      </c>
      <c r="D43" s="116">
        <v>0</v>
      </c>
      <c r="E43" s="116"/>
      <c r="F43" s="116"/>
      <c r="G43" s="74">
        <f t="shared" si="2"/>
        <v>0</v>
      </c>
      <c r="N43" s="65"/>
    </row>
    <row r="44" spans="3:14">
      <c r="C44" s="63" t="s">
        <v>14</v>
      </c>
      <c r="D44" s="116"/>
      <c r="E44" s="116"/>
      <c r="F44" s="116"/>
      <c r="G44" s="74">
        <f t="shared" si="2"/>
        <v>0</v>
      </c>
      <c r="N44" s="65"/>
    </row>
    <row r="45" spans="3:14">
      <c r="C45" s="63" t="s">
        <v>184</v>
      </c>
      <c r="D45" s="116"/>
      <c r="E45" s="116"/>
      <c r="F45" s="116"/>
      <c r="G45" s="74">
        <f t="shared" si="2"/>
        <v>0</v>
      </c>
      <c r="N45" s="65"/>
    </row>
    <row r="46" spans="3:14">
      <c r="C46" s="68" t="s">
        <v>187</v>
      </c>
      <c r="D46" s="80">
        <f>SUM(D39:D45)</f>
        <v>0</v>
      </c>
      <c r="E46" s="80">
        <f>SUM(E39:E45)</f>
        <v>0</v>
      </c>
      <c r="F46" s="80">
        <f>SUM(F39:F45)</f>
        <v>0</v>
      </c>
      <c r="G46" s="74">
        <f t="shared" si="2"/>
        <v>0</v>
      </c>
      <c r="N46" s="65"/>
    </row>
    <row r="47" spans="3:14">
      <c r="C47" s="313" t="s">
        <v>192</v>
      </c>
      <c r="D47" s="314"/>
      <c r="E47" s="314"/>
      <c r="F47" s="314"/>
      <c r="G47" s="315"/>
      <c r="N47" s="65"/>
    </row>
    <row r="48" spans="3:14" s="67" customFormat="1">
      <c r="C48" s="81"/>
      <c r="D48" s="82"/>
      <c r="E48" s="82"/>
      <c r="F48" s="82"/>
      <c r="G48" s="83"/>
    </row>
    <row r="49" spans="2:14" ht="20.25" customHeight="1" thickBot="1">
      <c r="C49" s="77" t="s">
        <v>185</v>
      </c>
      <c r="D49" s="78">
        <f>'Report for Submission'!D54</f>
        <v>0</v>
      </c>
      <c r="E49" s="78">
        <f>'Report for Submission'!E54</f>
        <v>0</v>
      </c>
      <c r="F49" s="78">
        <f>'Report for Submission'!F54</f>
        <v>0</v>
      </c>
      <c r="G49" s="79">
        <f t="shared" ref="G49:G57" si="3">SUM(D49:F49)</f>
        <v>0</v>
      </c>
      <c r="N49" s="65"/>
    </row>
    <row r="50" spans="2:14">
      <c r="C50" s="75" t="s">
        <v>10</v>
      </c>
      <c r="D50" s="114"/>
      <c r="E50" s="115"/>
      <c r="F50" s="115"/>
      <c r="G50" s="76">
        <f t="shared" si="3"/>
        <v>0</v>
      </c>
      <c r="N50" s="65"/>
    </row>
    <row r="51" spans="2:14" ht="15.75" customHeight="1">
      <c r="C51" s="63" t="s">
        <v>11</v>
      </c>
      <c r="D51" s="116"/>
      <c r="E51" s="22"/>
      <c r="F51" s="22"/>
      <c r="G51" s="74">
        <f t="shared" si="3"/>
        <v>0</v>
      </c>
      <c r="N51" s="65"/>
    </row>
    <row r="52" spans="2:14" ht="32.25" customHeight="1">
      <c r="C52" s="63" t="s">
        <v>12</v>
      </c>
      <c r="D52" s="116"/>
      <c r="E52" s="116"/>
      <c r="F52" s="116"/>
      <c r="G52" s="74">
        <f t="shared" si="3"/>
        <v>0</v>
      </c>
      <c r="N52" s="65"/>
    </row>
    <row r="53" spans="2:14" s="67" customFormat="1">
      <c r="C53" s="64" t="s">
        <v>13</v>
      </c>
      <c r="D53" s="116"/>
      <c r="E53" s="116"/>
      <c r="F53" s="116"/>
      <c r="G53" s="74">
        <f t="shared" si="3"/>
        <v>0</v>
      </c>
    </row>
    <row r="54" spans="2:14">
      <c r="C54" s="63" t="s">
        <v>18</v>
      </c>
      <c r="D54" s="116"/>
      <c r="E54" s="116"/>
      <c r="F54" s="116"/>
      <c r="G54" s="74">
        <f t="shared" si="3"/>
        <v>0</v>
      </c>
      <c r="N54" s="65"/>
    </row>
    <row r="55" spans="2:14">
      <c r="C55" s="63" t="s">
        <v>14</v>
      </c>
      <c r="D55" s="116"/>
      <c r="E55" s="116"/>
      <c r="F55" s="116"/>
      <c r="G55" s="74">
        <f t="shared" si="3"/>
        <v>0</v>
      </c>
      <c r="N55" s="65"/>
    </row>
    <row r="56" spans="2:14">
      <c r="C56" s="63" t="s">
        <v>184</v>
      </c>
      <c r="D56" s="116"/>
      <c r="E56" s="116"/>
      <c r="F56" s="116"/>
      <c r="G56" s="74">
        <f t="shared" si="3"/>
        <v>0</v>
      </c>
      <c r="N56" s="65"/>
    </row>
    <row r="57" spans="2:14" ht="21" customHeight="1">
      <c r="C57" s="68" t="s">
        <v>187</v>
      </c>
      <c r="D57" s="80">
        <f>SUM(D50:D56)</f>
        <v>0</v>
      </c>
      <c r="E57" s="80">
        <f>SUM(E50:E56)</f>
        <v>0</v>
      </c>
      <c r="F57" s="80">
        <f>SUM(F50:F56)</f>
        <v>0</v>
      </c>
      <c r="G57" s="74">
        <f t="shared" si="3"/>
        <v>0</v>
      </c>
      <c r="N57" s="65"/>
    </row>
    <row r="58" spans="2:14" s="67" customFormat="1" ht="22.5" customHeight="1">
      <c r="C58" s="87"/>
      <c r="D58" s="85"/>
      <c r="E58" s="85"/>
      <c r="F58" s="85"/>
      <c r="G58" s="86"/>
    </row>
    <row r="59" spans="2:14">
      <c r="B59" s="313" t="s">
        <v>193</v>
      </c>
      <c r="C59" s="314"/>
      <c r="D59" s="314"/>
      <c r="E59" s="314"/>
      <c r="F59" s="314"/>
      <c r="G59" s="315"/>
      <c r="N59" s="65"/>
    </row>
    <row r="60" spans="2:14">
      <c r="C60" s="313" t="s">
        <v>194</v>
      </c>
      <c r="D60" s="314"/>
      <c r="E60" s="314"/>
      <c r="F60" s="314"/>
      <c r="G60" s="315"/>
      <c r="N60" s="65"/>
    </row>
    <row r="61" spans="2:14" ht="24" customHeight="1" thickBot="1">
      <c r="C61" s="77" t="s">
        <v>185</v>
      </c>
      <c r="D61" s="78">
        <f>'Report for Submission'!D66</f>
        <v>0</v>
      </c>
      <c r="E61" s="78">
        <f>'Report for Submission'!E66</f>
        <v>58374</v>
      </c>
      <c r="F61" s="78">
        <f>'Report for Submission'!F66</f>
        <v>0</v>
      </c>
      <c r="G61" s="79">
        <f>SUM(D61:F61)</f>
        <v>58374</v>
      </c>
      <c r="N61" s="65"/>
    </row>
    <row r="62" spans="2:14" ht="15.75" customHeight="1">
      <c r="C62" s="75" t="s">
        <v>10</v>
      </c>
      <c r="D62" s="114"/>
      <c r="E62" s="115"/>
      <c r="F62" s="115"/>
      <c r="G62" s="76">
        <f t="shared" ref="G62:G69" si="4">SUM(D62:F62)</f>
        <v>0</v>
      </c>
      <c r="N62" s="65"/>
    </row>
    <row r="63" spans="2:14" ht="15.75" customHeight="1">
      <c r="C63" s="63" t="s">
        <v>11</v>
      </c>
      <c r="D63" s="116"/>
      <c r="E63" s="22"/>
      <c r="F63" s="22"/>
      <c r="G63" s="74">
        <f t="shared" si="4"/>
        <v>0</v>
      </c>
      <c r="N63" s="65"/>
    </row>
    <row r="64" spans="2:14" ht="15.75" customHeight="1">
      <c r="C64" s="63" t="s">
        <v>12</v>
      </c>
      <c r="D64" s="116"/>
      <c r="E64" s="116"/>
      <c r="F64" s="116"/>
      <c r="G64" s="74">
        <f t="shared" si="4"/>
        <v>0</v>
      </c>
      <c r="N64" s="65"/>
    </row>
    <row r="65" spans="2:14" ht="18.75" customHeight="1">
      <c r="C65" s="64" t="s">
        <v>13</v>
      </c>
      <c r="D65" s="116"/>
      <c r="E65" s="116"/>
      <c r="F65" s="116"/>
      <c r="G65" s="74">
        <f t="shared" si="4"/>
        <v>0</v>
      </c>
      <c r="N65" s="65"/>
    </row>
    <row r="66" spans="2:14">
      <c r="C66" s="63" t="s">
        <v>18</v>
      </c>
      <c r="D66" s="116"/>
      <c r="E66" s="116"/>
      <c r="F66" s="116"/>
      <c r="G66" s="74">
        <f t="shared" si="4"/>
        <v>0</v>
      </c>
      <c r="N66" s="65"/>
    </row>
    <row r="67" spans="2:14" s="67" customFormat="1" ht="21.75" customHeight="1">
      <c r="B67" s="65"/>
      <c r="C67" s="63" t="s">
        <v>14</v>
      </c>
      <c r="D67" s="116"/>
      <c r="E67" s="116"/>
      <c r="F67" s="116"/>
      <c r="G67" s="74">
        <f t="shared" si="4"/>
        <v>0</v>
      </c>
    </row>
    <row r="68" spans="2:14" s="67" customFormat="1">
      <c r="B68" s="65"/>
      <c r="C68" s="63" t="s">
        <v>184</v>
      </c>
      <c r="D68" s="116"/>
      <c r="E68" s="116"/>
      <c r="F68" s="116"/>
      <c r="G68" s="74">
        <f t="shared" si="4"/>
        <v>0</v>
      </c>
    </row>
    <row r="69" spans="2:14">
      <c r="C69" s="68" t="s">
        <v>187</v>
      </c>
      <c r="D69" s="80">
        <f>SUM(D62:D68)</f>
        <v>0</v>
      </c>
      <c r="E69" s="80">
        <f>SUM(E62:E68)</f>
        <v>0</v>
      </c>
      <c r="F69" s="80">
        <f>SUM(F62:F68)</f>
        <v>0</v>
      </c>
      <c r="G69" s="74">
        <f t="shared" si="4"/>
        <v>0</v>
      </c>
      <c r="N69" s="65"/>
    </row>
    <row r="70" spans="2:14" s="67" customFormat="1">
      <c r="C70" s="84"/>
      <c r="D70" s="85"/>
      <c r="E70" s="85"/>
      <c r="F70" s="85"/>
      <c r="G70" s="86"/>
    </row>
    <row r="71" spans="2:14">
      <c r="B71" s="67"/>
      <c r="C71" s="313" t="s">
        <v>76</v>
      </c>
      <c r="D71" s="314"/>
      <c r="E71" s="314"/>
      <c r="F71" s="314"/>
      <c r="G71" s="315"/>
      <c r="N71" s="65"/>
    </row>
    <row r="72" spans="2:14" ht="21.75" customHeight="1" thickBot="1">
      <c r="C72" s="77" t="s">
        <v>185</v>
      </c>
      <c r="D72" s="78">
        <f>'Report for Submission'!D76</f>
        <v>16902.53</v>
      </c>
      <c r="E72" s="78">
        <f>'Report for Submission'!E76</f>
        <v>75885</v>
      </c>
      <c r="F72" s="78">
        <f>'Report for Submission'!F76</f>
        <v>0</v>
      </c>
      <c r="G72" s="79">
        <f t="shared" ref="G72:G80" si="5">SUM(D72:F72)</f>
        <v>92787.53</v>
      </c>
      <c r="N72" s="65"/>
    </row>
    <row r="73" spans="2:14" ht="15.75" customHeight="1">
      <c r="C73" s="75" t="s">
        <v>10</v>
      </c>
      <c r="D73" s="114"/>
      <c r="E73" s="115"/>
      <c r="F73" s="115"/>
      <c r="G73" s="76">
        <f t="shared" si="5"/>
        <v>0</v>
      </c>
      <c r="N73" s="65"/>
    </row>
    <row r="74" spans="2:14" ht="15.75" customHeight="1">
      <c r="C74" s="63" t="s">
        <v>11</v>
      </c>
      <c r="D74" s="116"/>
      <c r="E74" s="22"/>
      <c r="F74" s="22"/>
      <c r="G74" s="74">
        <f t="shared" si="5"/>
        <v>0</v>
      </c>
      <c r="N74" s="65"/>
    </row>
    <row r="75" spans="2:14" ht="15.75" customHeight="1">
      <c r="C75" s="63" t="s">
        <v>12</v>
      </c>
      <c r="D75" s="116"/>
      <c r="E75" s="116"/>
      <c r="F75" s="116"/>
      <c r="G75" s="74">
        <f t="shared" si="5"/>
        <v>0</v>
      </c>
      <c r="N75" s="65"/>
    </row>
    <row r="76" spans="2:14">
      <c r="C76" s="64" t="s">
        <v>13</v>
      </c>
      <c r="D76" s="116"/>
      <c r="E76" s="116"/>
      <c r="F76" s="116"/>
      <c r="G76" s="74">
        <f t="shared" si="5"/>
        <v>0</v>
      </c>
      <c r="N76" s="65"/>
    </row>
    <row r="77" spans="2:14">
      <c r="C77" s="63" t="s">
        <v>18</v>
      </c>
      <c r="D77" s="116"/>
      <c r="E77" s="116"/>
      <c r="F77" s="116"/>
      <c r="G77" s="74">
        <f t="shared" si="5"/>
        <v>0</v>
      </c>
      <c r="N77" s="65"/>
    </row>
    <row r="78" spans="2:14">
      <c r="C78" s="63" t="s">
        <v>14</v>
      </c>
      <c r="D78" s="116"/>
      <c r="E78" s="116"/>
      <c r="F78" s="116"/>
      <c r="G78" s="74">
        <f t="shared" si="5"/>
        <v>0</v>
      </c>
      <c r="N78" s="65"/>
    </row>
    <row r="79" spans="2:14">
      <c r="C79" s="63" t="s">
        <v>184</v>
      </c>
      <c r="D79" s="116"/>
      <c r="E79" s="116"/>
      <c r="F79" s="116"/>
      <c r="G79" s="74">
        <f t="shared" si="5"/>
        <v>0</v>
      </c>
      <c r="N79" s="65"/>
    </row>
    <row r="80" spans="2:14">
      <c r="C80" s="68" t="s">
        <v>187</v>
      </c>
      <c r="D80" s="80">
        <f>SUM(D73:D79)</f>
        <v>0</v>
      </c>
      <c r="E80" s="80">
        <f>SUM(E73:E79)</f>
        <v>0</v>
      </c>
      <c r="F80" s="80">
        <f>SUM(F73:F79)</f>
        <v>0</v>
      </c>
      <c r="G80" s="74">
        <f t="shared" si="5"/>
        <v>0</v>
      </c>
      <c r="N80" s="65"/>
    </row>
    <row r="81" spans="2:14" s="67" customFormat="1">
      <c r="C81" s="84"/>
      <c r="D81" s="85"/>
      <c r="E81" s="85"/>
      <c r="F81" s="85"/>
      <c r="G81" s="86"/>
    </row>
    <row r="82" spans="2:14">
      <c r="C82" s="313" t="s">
        <v>85</v>
      </c>
      <c r="D82" s="314"/>
      <c r="E82" s="314"/>
      <c r="F82" s="314"/>
      <c r="G82" s="315"/>
      <c r="N82" s="65"/>
    </row>
    <row r="83" spans="2:14" ht="21.75" customHeight="1" thickBot="1">
      <c r="B83" s="67"/>
      <c r="C83" s="77" t="s">
        <v>185</v>
      </c>
      <c r="D83" s="78">
        <f>'Report for Submission'!D86</f>
        <v>0</v>
      </c>
      <c r="E83" s="78">
        <f>'Report for Submission'!E86</f>
        <v>31557</v>
      </c>
      <c r="F83" s="78">
        <f>'Report for Submission'!F86</f>
        <v>0</v>
      </c>
      <c r="G83" s="79">
        <f t="shared" ref="G83:G91" si="6">SUM(D83:F83)</f>
        <v>31557</v>
      </c>
      <c r="N83" s="65"/>
    </row>
    <row r="84" spans="2:14" ht="18" customHeight="1">
      <c r="C84" s="75" t="s">
        <v>10</v>
      </c>
      <c r="D84" s="114"/>
      <c r="E84" s="115"/>
      <c r="F84" s="115"/>
      <c r="G84" s="76">
        <f t="shared" si="6"/>
        <v>0</v>
      </c>
      <c r="N84" s="65"/>
    </row>
    <row r="85" spans="2:14" ht="15.75" customHeight="1">
      <c r="C85" s="63" t="s">
        <v>11</v>
      </c>
      <c r="D85" s="116"/>
      <c r="E85" s="22"/>
      <c r="F85" s="22"/>
      <c r="G85" s="74">
        <f t="shared" si="6"/>
        <v>0</v>
      </c>
      <c r="N85" s="65"/>
    </row>
    <row r="86" spans="2:14" s="67" customFormat="1" ht="15.75" customHeight="1">
      <c r="B86" s="65"/>
      <c r="C86" s="63" t="s">
        <v>12</v>
      </c>
      <c r="D86" s="116"/>
      <c r="E86" s="116"/>
      <c r="F86" s="116"/>
      <c r="G86" s="74">
        <f t="shared" si="6"/>
        <v>0</v>
      </c>
    </row>
    <row r="87" spans="2:14">
      <c r="B87" s="67"/>
      <c r="C87" s="64" t="s">
        <v>13</v>
      </c>
      <c r="D87" s="116"/>
      <c r="E87" s="116"/>
      <c r="F87" s="116"/>
      <c r="G87" s="74">
        <f t="shared" si="6"/>
        <v>0</v>
      </c>
      <c r="N87" s="65"/>
    </row>
    <row r="88" spans="2:14">
      <c r="B88" s="67"/>
      <c r="C88" s="63" t="s">
        <v>18</v>
      </c>
      <c r="D88" s="116"/>
      <c r="E88" s="116"/>
      <c r="F88" s="116"/>
      <c r="G88" s="74">
        <f t="shared" si="6"/>
        <v>0</v>
      </c>
      <c r="N88" s="65"/>
    </row>
    <row r="89" spans="2:14">
      <c r="B89" s="67"/>
      <c r="C89" s="63" t="s">
        <v>14</v>
      </c>
      <c r="D89" s="116"/>
      <c r="E89" s="116"/>
      <c r="F89" s="116"/>
      <c r="G89" s="74">
        <f t="shared" si="6"/>
        <v>0</v>
      </c>
      <c r="N89" s="65"/>
    </row>
    <row r="90" spans="2:14">
      <c r="C90" s="63" t="s">
        <v>184</v>
      </c>
      <c r="D90" s="116"/>
      <c r="E90" s="116"/>
      <c r="F90" s="116"/>
      <c r="G90" s="74">
        <f t="shared" si="6"/>
        <v>0</v>
      </c>
      <c r="N90" s="65"/>
    </row>
    <row r="91" spans="2:14">
      <c r="C91" s="68" t="s">
        <v>187</v>
      </c>
      <c r="D91" s="80">
        <f>SUM(D84:D90)</f>
        <v>0</v>
      </c>
      <c r="E91" s="80">
        <f>SUM(E84:E90)</f>
        <v>0</v>
      </c>
      <c r="F91" s="80">
        <f>SUM(F84:F90)</f>
        <v>0</v>
      </c>
      <c r="G91" s="74">
        <f t="shared" si="6"/>
        <v>0</v>
      </c>
      <c r="N91" s="65"/>
    </row>
    <row r="92" spans="2:14" s="67" customFormat="1">
      <c r="C92" s="84"/>
      <c r="D92" s="85"/>
      <c r="E92" s="85"/>
      <c r="F92" s="85"/>
      <c r="G92" s="86"/>
    </row>
    <row r="93" spans="2:14">
      <c r="C93" s="313" t="s">
        <v>102</v>
      </c>
      <c r="D93" s="314"/>
      <c r="E93" s="314"/>
      <c r="F93" s="314"/>
      <c r="G93" s="315"/>
      <c r="N93" s="65"/>
    </row>
    <row r="94" spans="2:14" ht="21.75" customHeight="1" thickBot="1">
      <c r="C94" s="77" t="s">
        <v>185</v>
      </c>
      <c r="D94" s="78">
        <f>'Report for Submission'!D96</f>
        <v>0</v>
      </c>
      <c r="E94" s="78">
        <f>'Report for Submission'!E96</f>
        <v>295474</v>
      </c>
      <c r="F94" s="78">
        <f>'Report for Submission'!F96</f>
        <v>0</v>
      </c>
      <c r="G94" s="79">
        <f t="shared" ref="G94:G102" si="7">SUM(D94:F94)</f>
        <v>295474</v>
      </c>
      <c r="N94" s="65"/>
    </row>
    <row r="95" spans="2:14" ht="15.75" customHeight="1">
      <c r="C95" s="75" t="s">
        <v>10</v>
      </c>
      <c r="D95" s="114"/>
      <c r="E95" s="115"/>
      <c r="F95" s="115"/>
      <c r="G95" s="76">
        <f t="shared" si="7"/>
        <v>0</v>
      </c>
      <c r="N95" s="65"/>
    </row>
    <row r="96" spans="2:14" ht="15.75" customHeight="1">
      <c r="B96" s="67"/>
      <c r="C96" s="63" t="s">
        <v>11</v>
      </c>
      <c r="D96" s="116"/>
      <c r="E96" s="22"/>
      <c r="F96" s="22"/>
      <c r="G96" s="74">
        <f t="shared" si="7"/>
        <v>0</v>
      </c>
      <c r="N96" s="65"/>
    </row>
    <row r="97" spans="2:14" ht="15.75" customHeight="1">
      <c r="C97" s="63" t="s">
        <v>12</v>
      </c>
      <c r="D97" s="116"/>
      <c r="E97" s="116"/>
      <c r="F97" s="116"/>
      <c r="G97" s="74">
        <f t="shared" si="7"/>
        <v>0</v>
      </c>
      <c r="N97" s="65"/>
    </row>
    <row r="98" spans="2:14">
      <c r="C98" s="64" t="s">
        <v>13</v>
      </c>
      <c r="D98" s="116"/>
      <c r="E98" s="116"/>
      <c r="F98" s="116"/>
      <c r="G98" s="74">
        <f t="shared" si="7"/>
        <v>0</v>
      </c>
      <c r="N98" s="65"/>
    </row>
    <row r="99" spans="2:14">
      <c r="C99" s="63" t="s">
        <v>18</v>
      </c>
      <c r="D99" s="116"/>
      <c r="E99" s="116"/>
      <c r="F99" s="116"/>
      <c r="G99" s="74">
        <f t="shared" si="7"/>
        <v>0</v>
      </c>
      <c r="N99" s="65"/>
    </row>
    <row r="100" spans="2:14" ht="25.5" customHeight="1">
      <c r="C100" s="63" t="s">
        <v>14</v>
      </c>
      <c r="D100" s="116"/>
      <c r="E100" s="116"/>
      <c r="F100" s="116"/>
      <c r="G100" s="74">
        <f t="shared" si="7"/>
        <v>0</v>
      </c>
      <c r="N100" s="65"/>
    </row>
    <row r="101" spans="2:14">
      <c r="B101" s="67"/>
      <c r="C101" s="63" t="s">
        <v>184</v>
      </c>
      <c r="D101" s="116"/>
      <c r="E101" s="116"/>
      <c r="F101" s="116"/>
      <c r="G101" s="74">
        <f t="shared" si="7"/>
        <v>0</v>
      </c>
      <c r="N101" s="65"/>
    </row>
    <row r="102" spans="2:14" ht="15.75" customHeight="1">
      <c r="C102" s="68" t="s">
        <v>187</v>
      </c>
      <c r="D102" s="80">
        <f>SUM(D95:D101)</f>
        <v>0</v>
      </c>
      <c r="E102" s="80">
        <f>SUM(E95:E101)</f>
        <v>0</v>
      </c>
      <c r="F102" s="80">
        <f>SUM(F95:F101)</f>
        <v>0</v>
      </c>
      <c r="G102" s="74">
        <f t="shared" si="7"/>
        <v>0</v>
      </c>
      <c r="N102" s="65"/>
    </row>
    <row r="103" spans="2:14" ht="25.5" customHeight="1">
      <c r="D103" s="69"/>
      <c r="E103" s="69"/>
      <c r="F103" s="69"/>
      <c r="G103" s="69"/>
      <c r="N103" s="65"/>
    </row>
    <row r="104" spans="2:14">
      <c r="B104" s="313" t="s">
        <v>195</v>
      </c>
      <c r="C104" s="314"/>
      <c r="D104" s="314"/>
      <c r="E104" s="314"/>
      <c r="F104" s="314"/>
      <c r="G104" s="315"/>
      <c r="N104" s="65"/>
    </row>
    <row r="105" spans="2:14">
      <c r="C105" s="313" t="s">
        <v>104</v>
      </c>
      <c r="D105" s="314"/>
      <c r="E105" s="314"/>
      <c r="F105" s="314"/>
      <c r="G105" s="315"/>
      <c r="N105" s="65"/>
    </row>
    <row r="106" spans="2:14" ht="22.5" customHeight="1" thickBot="1">
      <c r="C106" s="77" t="s">
        <v>185</v>
      </c>
      <c r="D106" s="78">
        <f>'Report for Submission'!D108</f>
        <v>0</v>
      </c>
      <c r="E106" s="78">
        <f>'Report for Submission'!E108</f>
        <v>0</v>
      </c>
      <c r="F106" s="78">
        <f>'Report for Submission'!F108</f>
        <v>0</v>
      </c>
      <c r="G106" s="79">
        <f>SUM(D106:F106)</f>
        <v>0</v>
      </c>
      <c r="N106" s="65"/>
    </row>
    <row r="107" spans="2:14">
      <c r="C107" s="75" t="s">
        <v>10</v>
      </c>
      <c r="D107" s="114"/>
      <c r="E107" s="115"/>
      <c r="F107" s="115"/>
      <c r="G107" s="76">
        <f t="shared" ref="G107:G114" si="8">SUM(D107:F107)</f>
        <v>0</v>
      </c>
      <c r="N107" s="65"/>
    </row>
    <row r="108" spans="2:14">
      <c r="C108" s="63" t="s">
        <v>11</v>
      </c>
      <c r="D108" s="116"/>
      <c r="E108" s="22"/>
      <c r="F108" s="22"/>
      <c r="G108" s="74">
        <f t="shared" si="8"/>
        <v>0</v>
      </c>
      <c r="N108" s="65"/>
    </row>
    <row r="109" spans="2:14" ht="15.75" customHeight="1">
      <c r="C109" s="63" t="s">
        <v>12</v>
      </c>
      <c r="D109" s="116"/>
      <c r="E109" s="116"/>
      <c r="F109" s="116"/>
      <c r="G109" s="74">
        <f t="shared" si="8"/>
        <v>0</v>
      </c>
      <c r="N109" s="65"/>
    </row>
    <row r="110" spans="2:14">
      <c r="C110" s="64" t="s">
        <v>13</v>
      </c>
      <c r="D110" s="116"/>
      <c r="E110" s="116"/>
      <c r="F110" s="116"/>
      <c r="G110" s="74">
        <f t="shared" si="8"/>
        <v>0</v>
      </c>
      <c r="N110" s="65"/>
    </row>
    <row r="111" spans="2:14">
      <c r="C111" s="63" t="s">
        <v>18</v>
      </c>
      <c r="D111" s="116"/>
      <c r="E111" s="116"/>
      <c r="F111" s="116"/>
      <c r="G111" s="74">
        <f t="shared" si="8"/>
        <v>0</v>
      </c>
      <c r="N111" s="65"/>
    </row>
    <row r="112" spans="2:14">
      <c r="C112" s="63" t="s">
        <v>14</v>
      </c>
      <c r="D112" s="116"/>
      <c r="E112" s="116"/>
      <c r="F112" s="116"/>
      <c r="G112" s="74">
        <f t="shared" si="8"/>
        <v>0</v>
      </c>
      <c r="N112" s="65"/>
    </row>
    <row r="113" spans="3:14">
      <c r="C113" s="63" t="s">
        <v>184</v>
      </c>
      <c r="D113" s="116"/>
      <c r="E113" s="116"/>
      <c r="F113" s="116"/>
      <c r="G113" s="74">
        <f t="shared" si="8"/>
        <v>0</v>
      </c>
      <c r="N113" s="65"/>
    </row>
    <row r="114" spans="3:14">
      <c r="C114" s="68" t="s">
        <v>187</v>
      </c>
      <c r="D114" s="80">
        <f>SUM(D107:D113)</f>
        <v>0</v>
      </c>
      <c r="E114" s="80">
        <f>SUM(E107:E113)</f>
        <v>0</v>
      </c>
      <c r="F114" s="80">
        <f>SUM(F107:F113)</f>
        <v>0</v>
      </c>
      <c r="G114" s="74">
        <f t="shared" si="8"/>
        <v>0</v>
      </c>
      <c r="N114" s="65"/>
    </row>
    <row r="115" spans="3:14" s="67" customFormat="1">
      <c r="C115" s="84"/>
      <c r="D115" s="85"/>
      <c r="E115" s="85"/>
      <c r="F115" s="85"/>
      <c r="G115" s="86"/>
    </row>
    <row r="116" spans="3:14" ht="15.75" customHeight="1">
      <c r="C116" s="313" t="s">
        <v>196</v>
      </c>
      <c r="D116" s="314"/>
      <c r="E116" s="314"/>
      <c r="F116" s="314"/>
      <c r="G116" s="315"/>
      <c r="N116" s="65"/>
    </row>
    <row r="117" spans="3:14" ht="21.75" customHeight="1" thickBot="1">
      <c r="C117" s="77" t="s">
        <v>185</v>
      </c>
      <c r="D117" s="78">
        <f>'Report for Submission'!D118</f>
        <v>0</v>
      </c>
      <c r="E117" s="78">
        <f>'Report for Submission'!E118</f>
        <v>0</v>
      </c>
      <c r="F117" s="78">
        <f>'Report for Submission'!F118</f>
        <v>0</v>
      </c>
      <c r="G117" s="79">
        <f t="shared" ref="G117:G125" si="9">SUM(D117:F117)</f>
        <v>0</v>
      </c>
      <c r="N117" s="65"/>
    </row>
    <row r="118" spans="3:14">
      <c r="C118" s="75" t="s">
        <v>10</v>
      </c>
      <c r="D118" s="114"/>
      <c r="E118" s="115"/>
      <c r="F118" s="115"/>
      <c r="G118" s="76">
        <f t="shared" si="9"/>
        <v>0</v>
      </c>
      <c r="N118" s="65"/>
    </row>
    <row r="119" spans="3:14">
      <c r="C119" s="63" t="s">
        <v>11</v>
      </c>
      <c r="D119" s="116"/>
      <c r="E119" s="22"/>
      <c r="F119" s="22"/>
      <c r="G119" s="74">
        <f t="shared" si="9"/>
        <v>0</v>
      </c>
      <c r="N119" s="65"/>
    </row>
    <row r="120" spans="3:14" ht="31.5">
      <c r="C120" s="63" t="s">
        <v>12</v>
      </c>
      <c r="D120" s="116"/>
      <c r="E120" s="116"/>
      <c r="F120" s="116"/>
      <c r="G120" s="74">
        <f t="shared" si="9"/>
        <v>0</v>
      </c>
      <c r="N120" s="65"/>
    </row>
    <row r="121" spans="3:14">
      <c r="C121" s="64" t="s">
        <v>13</v>
      </c>
      <c r="D121" s="116"/>
      <c r="E121" s="116"/>
      <c r="F121" s="116"/>
      <c r="G121" s="74">
        <f t="shared" si="9"/>
        <v>0</v>
      </c>
      <c r="N121" s="65"/>
    </row>
    <row r="122" spans="3:14">
      <c r="C122" s="63" t="s">
        <v>18</v>
      </c>
      <c r="D122" s="116"/>
      <c r="E122" s="116"/>
      <c r="F122" s="116"/>
      <c r="G122" s="74">
        <f t="shared" si="9"/>
        <v>0</v>
      </c>
      <c r="N122" s="65"/>
    </row>
    <row r="123" spans="3:14">
      <c r="C123" s="63" t="s">
        <v>14</v>
      </c>
      <c r="D123" s="116"/>
      <c r="E123" s="116"/>
      <c r="F123" s="116"/>
      <c r="G123" s="74">
        <f t="shared" si="9"/>
        <v>0</v>
      </c>
      <c r="N123" s="65"/>
    </row>
    <row r="124" spans="3:14">
      <c r="C124" s="63" t="s">
        <v>184</v>
      </c>
      <c r="D124" s="116"/>
      <c r="E124" s="116"/>
      <c r="F124" s="116"/>
      <c r="G124" s="74">
        <f t="shared" si="9"/>
        <v>0</v>
      </c>
      <c r="N124" s="65"/>
    </row>
    <row r="125" spans="3:14">
      <c r="C125" s="68" t="s">
        <v>187</v>
      </c>
      <c r="D125" s="80">
        <f>SUM(D118:D124)</f>
        <v>0</v>
      </c>
      <c r="E125" s="80">
        <f>SUM(E118:E124)</f>
        <v>0</v>
      </c>
      <c r="F125" s="80">
        <f>SUM(F118:F124)</f>
        <v>0</v>
      </c>
      <c r="G125" s="74">
        <f t="shared" si="9"/>
        <v>0</v>
      </c>
      <c r="N125" s="65"/>
    </row>
    <row r="126" spans="3:14" s="67" customFormat="1">
      <c r="C126" s="84"/>
      <c r="D126" s="85"/>
      <c r="E126" s="85"/>
      <c r="F126" s="85"/>
      <c r="G126" s="86"/>
    </row>
    <row r="127" spans="3:14">
      <c r="C127" s="313" t="s">
        <v>121</v>
      </c>
      <c r="D127" s="314"/>
      <c r="E127" s="314"/>
      <c r="F127" s="314"/>
      <c r="G127" s="315"/>
      <c r="N127" s="65"/>
    </row>
    <row r="128" spans="3:14" ht="21" customHeight="1" thickBot="1">
      <c r="C128" s="77" t="s">
        <v>185</v>
      </c>
      <c r="D128" s="78">
        <f>'Report for Submission'!D128</f>
        <v>0</v>
      </c>
      <c r="E128" s="78">
        <f>'Report for Submission'!E128</f>
        <v>0</v>
      </c>
      <c r="F128" s="78">
        <f>'Report for Submission'!F128</f>
        <v>0</v>
      </c>
      <c r="G128" s="79">
        <f t="shared" ref="G128:G136" si="10">SUM(D128:F128)</f>
        <v>0</v>
      </c>
      <c r="N128" s="65"/>
    </row>
    <row r="129" spans="3:14">
      <c r="C129" s="75" t="s">
        <v>10</v>
      </c>
      <c r="D129" s="114"/>
      <c r="E129" s="115"/>
      <c r="F129" s="115"/>
      <c r="G129" s="76">
        <f t="shared" si="10"/>
        <v>0</v>
      </c>
      <c r="N129" s="65"/>
    </row>
    <row r="130" spans="3:14">
      <c r="C130" s="63" t="s">
        <v>11</v>
      </c>
      <c r="D130" s="116"/>
      <c r="E130" s="22"/>
      <c r="F130" s="22"/>
      <c r="G130" s="74">
        <f t="shared" si="10"/>
        <v>0</v>
      </c>
      <c r="N130" s="65"/>
    </row>
    <row r="131" spans="3:14" ht="31.5">
      <c r="C131" s="63" t="s">
        <v>12</v>
      </c>
      <c r="D131" s="116"/>
      <c r="E131" s="116"/>
      <c r="F131" s="116"/>
      <c r="G131" s="74">
        <f t="shared" si="10"/>
        <v>0</v>
      </c>
      <c r="N131" s="65"/>
    </row>
    <row r="132" spans="3:14">
      <c r="C132" s="64" t="s">
        <v>13</v>
      </c>
      <c r="D132" s="116"/>
      <c r="E132" s="116"/>
      <c r="F132" s="116"/>
      <c r="G132" s="74">
        <f t="shared" si="10"/>
        <v>0</v>
      </c>
      <c r="N132" s="65"/>
    </row>
    <row r="133" spans="3:14">
      <c r="C133" s="63" t="s">
        <v>18</v>
      </c>
      <c r="D133" s="116"/>
      <c r="E133" s="116"/>
      <c r="F133" s="116"/>
      <c r="G133" s="74">
        <f t="shared" si="10"/>
        <v>0</v>
      </c>
      <c r="N133" s="65"/>
    </row>
    <row r="134" spans="3:14">
      <c r="C134" s="63" t="s">
        <v>14</v>
      </c>
      <c r="D134" s="116"/>
      <c r="E134" s="116"/>
      <c r="F134" s="116"/>
      <c r="G134" s="74">
        <f t="shared" si="10"/>
        <v>0</v>
      </c>
      <c r="N134" s="65"/>
    </row>
    <row r="135" spans="3:14">
      <c r="C135" s="63" t="s">
        <v>184</v>
      </c>
      <c r="D135" s="116"/>
      <c r="E135" s="116"/>
      <c r="F135" s="116"/>
      <c r="G135" s="74">
        <f t="shared" si="10"/>
        <v>0</v>
      </c>
      <c r="N135" s="65"/>
    </row>
    <row r="136" spans="3:14">
      <c r="C136" s="68" t="s">
        <v>187</v>
      </c>
      <c r="D136" s="80">
        <f>SUM(D129:D135)</f>
        <v>0</v>
      </c>
      <c r="E136" s="80">
        <f>SUM(E129:E135)</f>
        <v>0</v>
      </c>
      <c r="F136" s="80">
        <f>SUM(F129:F135)</f>
        <v>0</v>
      </c>
      <c r="G136" s="74">
        <f t="shared" si="10"/>
        <v>0</v>
      </c>
      <c r="N136" s="65"/>
    </row>
    <row r="137" spans="3:14" s="67" customFormat="1">
      <c r="C137" s="84"/>
      <c r="D137" s="85"/>
      <c r="E137" s="85"/>
      <c r="F137" s="85"/>
      <c r="G137" s="86"/>
    </row>
    <row r="138" spans="3:14">
      <c r="C138" s="313" t="s">
        <v>130</v>
      </c>
      <c r="D138" s="314"/>
      <c r="E138" s="314"/>
      <c r="F138" s="314"/>
      <c r="G138" s="315"/>
      <c r="N138" s="65"/>
    </row>
    <row r="139" spans="3:14" ht="24" customHeight="1" thickBot="1">
      <c r="C139" s="77" t="s">
        <v>185</v>
      </c>
      <c r="D139" s="78">
        <f>'Report for Submission'!D138</f>
        <v>0</v>
      </c>
      <c r="E139" s="78">
        <f>'Report for Submission'!E138</f>
        <v>0</v>
      </c>
      <c r="F139" s="78">
        <f>'Report for Submission'!F138</f>
        <v>0</v>
      </c>
      <c r="G139" s="79">
        <f t="shared" ref="G139:G147" si="11">SUM(D139:F139)</f>
        <v>0</v>
      </c>
      <c r="N139" s="65"/>
    </row>
    <row r="140" spans="3:14" ht="15.75" customHeight="1">
      <c r="C140" s="75" t="s">
        <v>10</v>
      </c>
      <c r="D140" s="114"/>
      <c r="E140" s="115"/>
      <c r="F140" s="115"/>
      <c r="G140" s="76">
        <f t="shared" si="11"/>
        <v>0</v>
      </c>
      <c r="N140" s="65"/>
    </row>
    <row r="141" spans="3:14" s="69" customFormat="1">
      <c r="C141" s="63" t="s">
        <v>11</v>
      </c>
      <c r="D141" s="116"/>
      <c r="E141" s="22"/>
      <c r="F141" s="22"/>
      <c r="G141" s="74">
        <f t="shared" si="11"/>
        <v>0</v>
      </c>
    </row>
    <row r="142" spans="3:14" s="69" customFormat="1" ht="15.75" customHeight="1">
      <c r="C142" s="63" t="s">
        <v>12</v>
      </c>
      <c r="D142" s="116"/>
      <c r="E142" s="116"/>
      <c r="F142" s="116"/>
      <c r="G142" s="74">
        <f t="shared" si="11"/>
        <v>0</v>
      </c>
    </row>
    <row r="143" spans="3:14" s="69" customFormat="1">
      <c r="C143" s="64" t="s">
        <v>13</v>
      </c>
      <c r="D143" s="116"/>
      <c r="E143" s="116"/>
      <c r="F143" s="116"/>
      <c r="G143" s="74">
        <f t="shared" si="11"/>
        <v>0</v>
      </c>
    </row>
    <row r="144" spans="3:14" s="69" customFormat="1">
      <c r="C144" s="63" t="s">
        <v>18</v>
      </c>
      <c r="D144" s="116"/>
      <c r="E144" s="116"/>
      <c r="F144" s="116"/>
      <c r="G144" s="74">
        <f t="shared" si="11"/>
        <v>0</v>
      </c>
    </row>
    <row r="145" spans="2:7" s="69" customFormat="1" ht="15.75" customHeight="1">
      <c r="C145" s="63" t="s">
        <v>14</v>
      </c>
      <c r="D145" s="116"/>
      <c r="E145" s="116"/>
      <c r="F145" s="116"/>
      <c r="G145" s="74">
        <f t="shared" si="11"/>
        <v>0</v>
      </c>
    </row>
    <row r="146" spans="2:7" s="69" customFormat="1">
      <c r="C146" s="63" t="s">
        <v>184</v>
      </c>
      <c r="D146" s="116"/>
      <c r="E146" s="116"/>
      <c r="F146" s="116"/>
      <c r="G146" s="74">
        <f t="shared" si="11"/>
        <v>0</v>
      </c>
    </row>
    <row r="147" spans="2:7" s="69" customFormat="1">
      <c r="C147" s="68" t="s">
        <v>187</v>
      </c>
      <c r="D147" s="80">
        <f>SUM(D140:D146)</f>
        <v>0</v>
      </c>
      <c r="E147" s="80">
        <f>SUM(E140:E146)</f>
        <v>0</v>
      </c>
      <c r="F147" s="80">
        <f>SUM(F140:F146)</f>
        <v>0</v>
      </c>
      <c r="G147" s="74">
        <f t="shared" si="11"/>
        <v>0</v>
      </c>
    </row>
    <row r="148" spans="2:7" s="69" customFormat="1">
      <c r="C148" s="65"/>
      <c r="D148" s="67"/>
      <c r="E148" s="67"/>
      <c r="F148" s="67"/>
      <c r="G148" s="65"/>
    </row>
    <row r="149" spans="2:7" s="69" customFormat="1">
      <c r="B149" s="313" t="s">
        <v>197</v>
      </c>
      <c r="C149" s="314"/>
      <c r="D149" s="314"/>
      <c r="E149" s="314"/>
      <c r="F149" s="314"/>
      <c r="G149" s="315"/>
    </row>
    <row r="150" spans="2:7" s="69" customFormat="1">
      <c r="B150" s="65"/>
      <c r="C150" s="313" t="s">
        <v>140</v>
      </c>
      <c r="D150" s="314"/>
      <c r="E150" s="314"/>
      <c r="F150" s="314"/>
      <c r="G150" s="315"/>
    </row>
    <row r="151" spans="2:7" s="69" customFormat="1" ht="24" customHeight="1" thickBot="1">
      <c r="B151" s="65"/>
      <c r="C151" s="77" t="s">
        <v>185</v>
      </c>
      <c r="D151" s="78">
        <f>'Report for Submission'!D150</f>
        <v>0</v>
      </c>
      <c r="E151" s="78">
        <f>'Report for Submission'!E150</f>
        <v>0</v>
      </c>
      <c r="F151" s="78">
        <f>'Report for Submission'!F150</f>
        <v>0</v>
      </c>
      <c r="G151" s="79">
        <f>SUM(D151:F151)</f>
        <v>0</v>
      </c>
    </row>
    <row r="152" spans="2:7" s="69" customFormat="1" ht="24.75" customHeight="1">
      <c r="B152" s="65"/>
      <c r="C152" s="75" t="s">
        <v>10</v>
      </c>
      <c r="D152" s="114"/>
      <c r="E152" s="115"/>
      <c r="F152" s="115"/>
      <c r="G152" s="76">
        <f t="shared" ref="G152:G159" si="12">SUM(D152:F152)</f>
        <v>0</v>
      </c>
    </row>
    <row r="153" spans="2:7" s="69" customFormat="1" ht="15.75" customHeight="1">
      <c r="B153" s="65"/>
      <c r="C153" s="63" t="s">
        <v>11</v>
      </c>
      <c r="D153" s="116"/>
      <c r="E153" s="22"/>
      <c r="F153" s="22"/>
      <c r="G153" s="74">
        <f t="shared" si="12"/>
        <v>0</v>
      </c>
    </row>
    <row r="154" spans="2:7" s="69" customFormat="1" ht="15.75" customHeight="1">
      <c r="B154" s="65"/>
      <c r="C154" s="63" t="s">
        <v>12</v>
      </c>
      <c r="D154" s="116"/>
      <c r="E154" s="116"/>
      <c r="F154" s="116"/>
      <c r="G154" s="74">
        <f t="shared" si="12"/>
        <v>0</v>
      </c>
    </row>
    <row r="155" spans="2:7" s="69" customFormat="1" ht="15.75" customHeight="1">
      <c r="B155" s="65"/>
      <c r="C155" s="64" t="s">
        <v>13</v>
      </c>
      <c r="D155" s="116"/>
      <c r="E155" s="116"/>
      <c r="F155" s="116"/>
      <c r="G155" s="74">
        <f t="shared" si="12"/>
        <v>0</v>
      </c>
    </row>
    <row r="156" spans="2:7" s="69" customFormat="1" ht="15.75" customHeight="1">
      <c r="B156" s="65"/>
      <c r="C156" s="63" t="s">
        <v>18</v>
      </c>
      <c r="D156" s="116"/>
      <c r="E156" s="116"/>
      <c r="F156" s="116"/>
      <c r="G156" s="74">
        <f t="shared" si="12"/>
        <v>0</v>
      </c>
    </row>
    <row r="157" spans="2:7" s="69" customFormat="1" ht="15.75" customHeight="1">
      <c r="B157" s="65"/>
      <c r="C157" s="63" t="s">
        <v>14</v>
      </c>
      <c r="D157" s="116"/>
      <c r="E157" s="116"/>
      <c r="F157" s="116"/>
      <c r="G157" s="74">
        <f t="shared" si="12"/>
        <v>0</v>
      </c>
    </row>
    <row r="158" spans="2:7" s="69" customFormat="1" ht="15.75" customHeight="1">
      <c r="B158" s="65"/>
      <c r="C158" s="63" t="s">
        <v>184</v>
      </c>
      <c r="D158" s="116"/>
      <c r="E158" s="116"/>
      <c r="F158" s="116"/>
      <c r="G158" s="74">
        <f t="shared" si="12"/>
        <v>0</v>
      </c>
    </row>
    <row r="159" spans="2:7" s="69" customFormat="1" ht="15.75" customHeight="1">
      <c r="B159" s="65"/>
      <c r="C159" s="68" t="s">
        <v>187</v>
      </c>
      <c r="D159" s="80">
        <f>SUM(D152:D158)</f>
        <v>0</v>
      </c>
      <c r="E159" s="80">
        <f>SUM(E152:E158)</f>
        <v>0</v>
      </c>
      <c r="F159" s="80">
        <f>SUM(F152:F158)</f>
        <v>0</v>
      </c>
      <c r="G159" s="74">
        <f t="shared" si="12"/>
        <v>0</v>
      </c>
    </row>
    <row r="160" spans="2:7" s="67" customFormat="1" ht="15.75" customHeight="1">
      <c r="C160" s="84"/>
      <c r="D160" s="85"/>
      <c r="E160" s="85"/>
      <c r="F160" s="85"/>
      <c r="G160" s="86"/>
    </row>
    <row r="161" spans="3:7" s="69" customFormat="1" ht="15.75" customHeight="1">
      <c r="C161" s="313" t="s">
        <v>149</v>
      </c>
      <c r="D161" s="314"/>
      <c r="E161" s="314"/>
      <c r="F161" s="314"/>
      <c r="G161" s="315"/>
    </row>
    <row r="162" spans="3:7" s="69" customFormat="1" ht="21" customHeight="1" thickBot="1">
      <c r="C162" s="77" t="s">
        <v>185</v>
      </c>
      <c r="D162" s="78">
        <f>'Report for Submission'!D160</f>
        <v>0</v>
      </c>
      <c r="E162" s="78">
        <f>'Report for Submission'!E160</f>
        <v>0</v>
      </c>
      <c r="F162" s="78">
        <f>'Report for Submission'!F160</f>
        <v>0</v>
      </c>
      <c r="G162" s="79">
        <f t="shared" ref="G162:G170" si="13">SUM(D162:F162)</f>
        <v>0</v>
      </c>
    </row>
    <row r="163" spans="3:7" s="69" customFormat="1" ht="15.75" customHeight="1">
      <c r="C163" s="75" t="s">
        <v>10</v>
      </c>
      <c r="D163" s="114"/>
      <c r="E163" s="115"/>
      <c r="F163" s="115"/>
      <c r="G163" s="76">
        <f t="shared" si="13"/>
        <v>0</v>
      </c>
    </row>
    <row r="164" spans="3:7" s="69" customFormat="1" ht="15.75" customHeight="1">
      <c r="C164" s="63" t="s">
        <v>11</v>
      </c>
      <c r="D164" s="116"/>
      <c r="E164" s="22"/>
      <c r="F164" s="22"/>
      <c r="G164" s="74">
        <f t="shared" si="13"/>
        <v>0</v>
      </c>
    </row>
    <row r="165" spans="3:7" s="69" customFormat="1" ht="15.75" customHeight="1">
      <c r="C165" s="63" t="s">
        <v>12</v>
      </c>
      <c r="D165" s="116"/>
      <c r="E165" s="116"/>
      <c r="F165" s="116"/>
      <c r="G165" s="74">
        <f t="shared" si="13"/>
        <v>0</v>
      </c>
    </row>
    <row r="166" spans="3:7" s="69" customFormat="1" ht="15.75" customHeight="1">
      <c r="C166" s="64" t="s">
        <v>13</v>
      </c>
      <c r="D166" s="116"/>
      <c r="E166" s="116"/>
      <c r="F166" s="116"/>
      <c r="G166" s="74">
        <f t="shared" si="13"/>
        <v>0</v>
      </c>
    </row>
    <row r="167" spans="3:7" s="69" customFormat="1" ht="15.75" customHeight="1">
      <c r="C167" s="63" t="s">
        <v>18</v>
      </c>
      <c r="D167" s="116"/>
      <c r="E167" s="116"/>
      <c r="F167" s="116"/>
      <c r="G167" s="74">
        <f t="shared" si="13"/>
        <v>0</v>
      </c>
    </row>
    <row r="168" spans="3:7" s="69" customFormat="1" ht="15.75" customHeight="1">
      <c r="C168" s="63" t="s">
        <v>14</v>
      </c>
      <c r="D168" s="116"/>
      <c r="E168" s="116"/>
      <c r="F168" s="116"/>
      <c r="G168" s="74">
        <f t="shared" si="13"/>
        <v>0</v>
      </c>
    </row>
    <row r="169" spans="3:7" s="69" customFormat="1" ht="15.75" customHeight="1">
      <c r="C169" s="63" t="s">
        <v>184</v>
      </c>
      <c r="D169" s="116"/>
      <c r="E169" s="116"/>
      <c r="F169" s="116"/>
      <c r="G169" s="74">
        <f t="shared" si="13"/>
        <v>0</v>
      </c>
    </row>
    <row r="170" spans="3:7" s="69" customFormat="1" ht="15.75" customHeight="1">
      <c r="C170" s="68" t="s">
        <v>187</v>
      </c>
      <c r="D170" s="80">
        <f>SUM(D163:D169)</f>
        <v>0</v>
      </c>
      <c r="E170" s="80">
        <f>SUM(E163:E169)</f>
        <v>0</v>
      </c>
      <c r="F170" s="80">
        <f>SUM(F163:F169)</f>
        <v>0</v>
      </c>
      <c r="G170" s="74">
        <f t="shared" si="13"/>
        <v>0</v>
      </c>
    </row>
    <row r="171" spans="3:7" s="67" customFormat="1" ht="15.75" customHeight="1">
      <c r="C171" s="84"/>
      <c r="D171" s="85"/>
      <c r="E171" s="85"/>
      <c r="F171" s="85"/>
      <c r="G171" s="86"/>
    </row>
    <row r="172" spans="3:7" s="69" customFormat="1" ht="15.75" customHeight="1">
      <c r="C172" s="313" t="s">
        <v>158</v>
      </c>
      <c r="D172" s="314"/>
      <c r="E172" s="314"/>
      <c r="F172" s="314"/>
      <c r="G172" s="315"/>
    </row>
    <row r="173" spans="3:7" s="69" customFormat="1" ht="19.5" customHeight="1" thickBot="1">
      <c r="C173" s="77" t="s">
        <v>185</v>
      </c>
      <c r="D173" s="78">
        <f>'Report for Submission'!D170</f>
        <v>0</v>
      </c>
      <c r="E173" s="78">
        <f>'Report for Submission'!E170</f>
        <v>0</v>
      </c>
      <c r="F173" s="78">
        <f>'Report for Submission'!F170</f>
        <v>0</v>
      </c>
      <c r="G173" s="79">
        <f t="shared" ref="G173:G181" si="14">SUM(D173:F173)</f>
        <v>0</v>
      </c>
    </row>
    <row r="174" spans="3:7" s="69" customFormat="1" ht="15.75" customHeight="1">
      <c r="C174" s="75" t="s">
        <v>10</v>
      </c>
      <c r="D174" s="114"/>
      <c r="E174" s="115"/>
      <c r="F174" s="115"/>
      <c r="G174" s="76">
        <f t="shared" si="14"/>
        <v>0</v>
      </c>
    </row>
    <row r="175" spans="3:7" s="69" customFormat="1" ht="15.75" customHeight="1">
      <c r="C175" s="63" t="s">
        <v>11</v>
      </c>
      <c r="D175" s="116"/>
      <c r="E175" s="22"/>
      <c r="F175" s="22"/>
      <c r="G175" s="74">
        <f t="shared" si="14"/>
        <v>0</v>
      </c>
    </row>
    <row r="176" spans="3:7" s="69" customFormat="1" ht="15.75" customHeight="1">
      <c r="C176" s="63" t="s">
        <v>12</v>
      </c>
      <c r="D176" s="116"/>
      <c r="E176" s="116"/>
      <c r="F176" s="116"/>
      <c r="G176" s="74">
        <f t="shared" si="14"/>
        <v>0</v>
      </c>
    </row>
    <row r="177" spans="3:7" s="69" customFormat="1" ht="15.75" customHeight="1">
      <c r="C177" s="64" t="s">
        <v>13</v>
      </c>
      <c r="D177" s="116"/>
      <c r="E177" s="116"/>
      <c r="F177" s="116"/>
      <c r="G177" s="74">
        <f t="shared" si="14"/>
        <v>0</v>
      </c>
    </row>
    <row r="178" spans="3:7" s="69" customFormat="1" ht="15.75" customHeight="1">
      <c r="C178" s="63" t="s">
        <v>18</v>
      </c>
      <c r="D178" s="116"/>
      <c r="E178" s="116"/>
      <c r="F178" s="116"/>
      <c r="G178" s="74">
        <f t="shared" si="14"/>
        <v>0</v>
      </c>
    </row>
    <row r="179" spans="3:7" s="69" customFormat="1" ht="15.75" customHeight="1">
      <c r="C179" s="63" t="s">
        <v>14</v>
      </c>
      <c r="D179" s="116"/>
      <c r="E179" s="116"/>
      <c r="F179" s="116"/>
      <c r="G179" s="74">
        <f t="shared" si="14"/>
        <v>0</v>
      </c>
    </row>
    <row r="180" spans="3:7" s="69" customFormat="1" ht="15.75" customHeight="1">
      <c r="C180" s="63" t="s">
        <v>184</v>
      </c>
      <c r="D180" s="116"/>
      <c r="E180" s="116"/>
      <c r="F180" s="116"/>
      <c r="G180" s="74">
        <f t="shared" si="14"/>
        <v>0</v>
      </c>
    </row>
    <row r="181" spans="3:7" s="69" customFormat="1" ht="15.75" customHeight="1">
      <c r="C181" s="68" t="s">
        <v>187</v>
      </c>
      <c r="D181" s="80">
        <f>SUM(D174:D180)</f>
        <v>0</v>
      </c>
      <c r="E181" s="80">
        <f>SUM(E174:E180)</f>
        <v>0</v>
      </c>
      <c r="F181" s="80">
        <f>SUM(F174:F180)</f>
        <v>0</v>
      </c>
      <c r="G181" s="74">
        <f t="shared" si="14"/>
        <v>0</v>
      </c>
    </row>
    <row r="182" spans="3:7" s="67" customFormat="1" ht="15.75" customHeight="1">
      <c r="C182" s="84"/>
      <c r="D182" s="85"/>
      <c r="E182" s="85"/>
      <c r="F182" s="85"/>
      <c r="G182" s="86"/>
    </row>
    <row r="183" spans="3:7" s="69" customFormat="1" ht="15.75" customHeight="1">
      <c r="C183" s="313" t="s">
        <v>167</v>
      </c>
      <c r="D183" s="314"/>
      <c r="E183" s="314"/>
      <c r="F183" s="314"/>
      <c r="G183" s="315"/>
    </row>
    <row r="184" spans="3:7" s="69" customFormat="1" ht="22.5" customHeight="1" thickBot="1">
      <c r="C184" s="77" t="s">
        <v>185</v>
      </c>
      <c r="D184" s="78">
        <f>'Report for Submission'!D180</f>
        <v>0</v>
      </c>
      <c r="E184" s="78">
        <f>'Report for Submission'!E180</f>
        <v>0</v>
      </c>
      <c r="F184" s="78">
        <f>'Report for Submission'!F180</f>
        <v>0</v>
      </c>
      <c r="G184" s="79">
        <f t="shared" ref="G184:G192" si="15">SUM(D184:F184)</f>
        <v>0</v>
      </c>
    </row>
    <row r="185" spans="3:7" s="69" customFormat="1" ht="15.75" customHeight="1">
      <c r="C185" s="75" t="s">
        <v>10</v>
      </c>
      <c r="D185" s="114"/>
      <c r="E185" s="115"/>
      <c r="F185" s="115"/>
      <c r="G185" s="76">
        <f t="shared" si="15"/>
        <v>0</v>
      </c>
    </row>
    <row r="186" spans="3:7" s="69" customFormat="1" ht="15.75" customHeight="1">
      <c r="C186" s="63" t="s">
        <v>11</v>
      </c>
      <c r="D186" s="116"/>
      <c r="E186" s="22"/>
      <c r="F186" s="22"/>
      <c r="G186" s="74">
        <f t="shared" si="15"/>
        <v>0</v>
      </c>
    </row>
    <row r="187" spans="3:7" s="69" customFormat="1" ht="15.75" customHeight="1">
      <c r="C187" s="63" t="s">
        <v>12</v>
      </c>
      <c r="D187" s="116"/>
      <c r="E187" s="116"/>
      <c r="F187" s="116"/>
      <c r="G187" s="74">
        <f t="shared" si="15"/>
        <v>0</v>
      </c>
    </row>
    <row r="188" spans="3:7" s="69" customFormat="1" ht="15.75" customHeight="1">
      <c r="C188" s="64" t="s">
        <v>13</v>
      </c>
      <c r="D188" s="116"/>
      <c r="E188" s="116"/>
      <c r="F188" s="116"/>
      <c r="G188" s="74">
        <f t="shared" si="15"/>
        <v>0</v>
      </c>
    </row>
    <row r="189" spans="3:7" s="69" customFormat="1" ht="15.75" customHeight="1">
      <c r="C189" s="63" t="s">
        <v>18</v>
      </c>
      <c r="D189" s="116"/>
      <c r="E189" s="116"/>
      <c r="F189" s="116"/>
      <c r="G189" s="74">
        <f t="shared" si="15"/>
        <v>0</v>
      </c>
    </row>
    <row r="190" spans="3:7" s="69" customFormat="1" ht="15.75" customHeight="1">
      <c r="C190" s="63" t="s">
        <v>14</v>
      </c>
      <c r="D190" s="116"/>
      <c r="E190" s="116"/>
      <c r="F190" s="116"/>
      <c r="G190" s="74">
        <f t="shared" si="15"/>
        <v>0</v>
      </c>
    </row>
    <row r="191" spans="3:7" s="69" customFormat="1" ht="15.75" customHeight="1">
      <c r="C191" s="63" t="s">
        <v>184</v>
      </c>
      <c r="D191" s="116"/>
      <c r="E191" s="116"/>
      <c r="F191" s="116"/>
      <c r="G191" s="74">
        <f t="shared" si="15"/>
        <v>0</v>
      </c>
    </row>
    <row r="192" spans="3:7" s="69" customFormat="1" ht="15.75" customHeight="1">
      <c r="C192" s="68" t="s">
        <v>187</v>
      </c>
      <c r="D192" s="80">
        <f>SUM(D185:D191)</f>
        <v>0</v>
      </c>
      <c r="E192" s="80">
        <f>SUM(E185:E191)</f>
        <v>0</v>
      </c>
      <c r="F192" s="80">
        <f>SUM(F185:F191)</f>
        <v>0</v>
      </c>
      <c r="G192" s="74">
        <f t="shared" si="15"/>
        <v>0</v>
      </c>
    </row>
    <row r="193" spans="3:7" s="69" customFormat="1" ht="15.75" customHeight="1">
      <c r="C193" s="65"/>
      <c r="D193" s="67"/>
      <c r="E193" s="67"/>
      <c r="F193" s="67"/>
      <c r="G193" s="65"/>
    </row>
    <row r="194" spans="3:7" s="69" customFormat="1" ht="15.75" customHeight="1">
      <c r="C194" s="313" t="s">
        <v>555</v>
      </c>
      <c r="D194" s="314"/>
      <c r="E194" s="314"/>
      <c r="F194" s="314"/>
      <c r="G194" s="315"/>
    </row>
    <row r="195" spans="3:7" s="69" customFormat="1" ht="19.5" customHeight="1" thickBot="1">
      <c r="C195" s="77" t="s">
        <v>556</v>
      </c>
      <c r="D195" s="78">
        <f>'Report for Submission'!D187</f>
        <v>158000</v>
      </c>
      <c r="E195" s="78">
        <f>'Report for Submission'!E187</f>
        <v>6000</v>
      </c>
      <c r="F195" s="78">
        <f>'Report for Submission'!F187</f>
        <v>0</v>
      </c>
      <c r="G195" s="79">
        <f t="shared" ref="G195:G203" si="16">SUM(D195:F195)</f>
        <v>164000</v>
      </c>
    </row>
    <row r="196" spans="3:7" s="69" customFormat="1" ht="15.75" customHeight="1">
      <c r="C196" s="75" t="s">
        <v>10</v>
      </c>
      <c r="D196" s="114"/>
      <c r="E196" s="115"/>
      <c r="F196" s="115"/>
      <c r="G196" s="76">
        <f t="shared" si="16"/>
        <v>0</v>
      </c>
    </row>
    <row r="197" spans="3:7" s="69" customFormat="1" ht="15.75" customHeight="1">
      <c r="C197" s="63" t="s">
        <v>11</v>
      </c>
      <c r="D197" s="116"/>
      <c r="E197" s="22"/>
      <c r="F197" s="22"/>
      <c r="G197" s="74">
        <f t="shared" si="16"/>
        <v>0</v>
      </c>
    </row>
    <row r="198" spans="3:7" s="69" customFormat="1" ht="15.75" customHeight="1">
      <c r="C198" s="63" t="s">
        <v>12</v>
      </c>
      <c r="D198" s="116"/>
      <c r="E198" s="116"/>
      <c r="F198" s="116"/>
      <c r="G198" s="74">
        <f t="shared" si="16"/>
        <v>0</v>
      </c>
    </row>
    <row r="199" spans="3:7" s="69" customFormat="1" ht="15.75" customHeight="1">
      <c r="C199" s="64" t="s">
        <v>13</v>
      </c>
      <c r="D199" s="116"/>
      <c r="E199" s="116"/>
      <c r="F199" s="116"/>
      <c r="G199" s="74">
        <f t="shared" si="16"/>
        <v>0</v>
      </c>
    </row>
    <row r="200" spans="3:7" s="69" customFormat="1" ht="15.75" customHeight="1">
      <c r="C200" s="63" t="s">
        <v>18</v>
      </c>
      <c r="D200" s="116"/>
      <c r="E200" s="116"/>
      <c r="F200" s="116"/>
      <c r="G200" s="74">
        <f t="shared" si="16"/>
        <v>0</v>
      </c>
    </row>
    <row r="201" spans="3:7" s="69" customFormat="1" ht="15.75" customHeight="1">
      <c r="C201" s="63" t="s">
        <v>14</v>
      </c>
      <c r="D201" s="116"/>
      <c r="E201" s="116"/>
      <c r="F201" s="116"/>
      <c r="G201" s="74">
        <f t="shared" si="16"/>
        <v>0</v>
      </c>
    </row>
    <row r="202" spans="3:7" s="69" customFormat="1" ht="15.75" customHeight="1">
      <c r="C202" s="63" t="s">
        <v>184</v>
      </c>
      <c r="D202" s="116"/>
      <c r="E202" s="116"/>
      <c r="F202" s="116"/>
      <c r="G202" s="74">
        <f t="shared" si="16"/>
        <v>0</v>
      </c>
    </row>
    <row r="203" spans="3:7" s="69" customFormat="1" ht="15.75" customHeight="1">
      <c r="C203" s="68" t="s">
        <v>187</v>
      </c>
      <c r="D203" s="80">
        <f>SUM(D196:D202)</f>
        <v>0</v>
      </c>
      <c r="E203" s="80">
        <f>SUM(E196:E202)</f>
        <v>0</v>
      </c>
      <c r="F203" s="80">
        <f>SUM(F196:F202)</f>
        <v>0</v>
      </c>
      <c r="G203" s="74">
        <f t="shared" si="16"/>
        <v>0</v>
      </c>
    </row>
    <row r="204" spans="3:7" s="69" customFormat="1" ht="15.75" customHeight="1" thickBot="1">
      <c r="C204" s="65"/>
      <c r="D204" s="67"/>
      <c r="E204" s="67"/>
      <c r="F204" s="67"/>
      <c r="G204" s="65"/>
    </row>
    <row r="205" spans="3:7" s="69" customFormat="1" ht="19.5" customHeight="1" thickBot="1">
      <c r="C205" s="324" t="s">
        <v>19</v>
      </c>
      <c r="D205" s="325"/>
      <c r="E205" s="325"/>
      <c r="F205" s="325"/>
      <c r="G205" s="326"/>
    </row>
    <row r="206" spans="3:7" s="69" customFormat="1" ht="19.5" customHeight="1">
      <c r="C206" s="92"/>
      <c r="D206" s="73" t="s">
        <v>548</v>
      </c>
      <c r="E206" s="73" t="s">
        <v>549</v>
      </c>
      <c r="F206" s="73" t="s">
        <v>550</v>
      </c>
      <c r="G206" s="316" t="s">
        <v>19</v>
      </c>
    </row>
    <row r="207" spans="3:7" s="69" customFormat="1" ht="19.5" customHeight="1">
      <c r="C207" s="92"/>
      <c r="D207" s="66" t="str">
        <f>'Report for Submission'!D13</f>
        <v>UN WOMEN</v>
      </c>
      <c r="E207" s="66" t="str">
        <f>'Report for Submission'!E13</f>
        <v>UNOPS</v>
      </c>
      <c r="F207" s="66">
        <f>'Report for Submission'!F13</f>
        <v>0</v>
      </c>
      <c r="G207" s="317"/>
    </row>
    <row r="208" spans="3:7" s="69" customFormat="1" ht="19.5" customHeight="1">
      <c r="C208" s="24" t="s">
        <v>10</v>
      </c>
      <c r="D208" s="93">
        <f>SUM(D185,D174,D163,D152,D140,D129,D118,D107,D95,D84,D73,D62,D50,D39,D28,D17,D196)</f>
        <v>0</v>
      </c>
      <c r="E208" s="93">
        <f>SUM(E185,E174,E163,E152,E140,E129,E118,E107,E95,E84,E73,E62,E50,E39,E28,E17,E196)</f>
        <v>0</v>
      </c>
      <c r="F208" s="93">
        <f t="shared" ref="F208" si="17">SUM(F185,F174,F163,F152,F140,F129,F118,F107,F95,F84,F73,F62,F50,F39,F28,F17,F196)</f>
        <v>0</v>
      </c>
      <c r="G208" s="90">
        <f t="shared" ref="G208:G215" si="18">SUM(D208:F208)</f>
        <v>0</v>
      </c>
    </row>
    <row r="209" spans="3:14" s="69" customFormat="1" ht="34.5" customHeight="1">
      <c r="C209" s="24" t="s">
        <v>11</v>
      </c>
      <c r="D209" s="93">
        <f>SUM(D186,D175,D164,D153,D141,D130,D119,D108,D96,D85,D74,D63,D51,D40,D29,D18,D197)</f>
        <v>0</v>
      </c>
      <c r="E209" s="93">
        <f t="shared" ref="E209:F209" si="19">SUM(E186,E175,E164,E153,E141,E130,E119,E108,E96,E85,E74,E63,E51,E40,E29,E18,E197)</f>
        <v>0</v>
      </c>
      <c r="F209" s="93">
        <f t="shared" si="19"/>
        <v>0</v>
      </c>
      <c r="G209" s="91">
        <f t="shared" si="18"/>
        <v>0</v>
      </c>
    </row>
    <row r="210" spans="3:14" s="69" customFormat="1" ht="48" customHeight="1">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c r="C211" s="39" t="s">
        <v>13</v>
      </c>
      <c r="D211" s="93">
        <f t="shared" si="20"/>
        <v>0</v>
      </c>
      <c r="E211" s="93">
        <f t="shared" si="20"/>
        <v>0</v>
      </c>
      <c r="F211" s="93">
        <f t="shared" si="20"/>
        <v>0</v>
      </c>
      <c r="G211" s="91">
        <f t="shared" si="18"/>
        <v>0</v>
      </c>
    </row>
    <row r="212" spans="3:14" s="69" customFormat="1" ht="21" customHeight="1">
      <c r="C212" s="24" t="s">
        <v>18</v>
      </c>
      <c r="D212" s="93">
        <f t="shared" si="20"/>
        <v>0</v>
      </c>
      <c r="E212" s="93">
        <f t="shared" si="20"/>
        <v>0</v>
      </c>
      <c r="F212" s="93">
        <f t="shared" si="20"/>
        <v>0</v>
      </c>
      <c r="G212" s="91">
        <f t="shared" si="18"/>
        <v>0</v>
      </c>
      <c r="H212" s="28"/>
      <c r="I212" s="28"/>
      <c r="J212" s="28"/>
      <c r="K212" s="28"/>
      <c r="L212" s="28"/>
      <c r="M212" s="27"/>
    </row>
    <row r="213" spans="3:14" s="69" customFormat="1" ht="39.75" customHeight="1">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c r="C214" s="24" t="s">
        <v>184</v>
      </c>
      <c r="D214" s="158">
        <f t="shared" si="20"/>
        <v>0</v>
      </c>
      <c r="E214" s="158">
        <f t="shared" si="20"/>
        <v>0</v>
      </c>
      <c r="F214" s="158">
        <f t="shared" si="20"/>
        <v>0</v>
      </c>
      <c r="G214" s="91">
        <f t="shared" si="18"/>
        <v>0</v>
      </c>
      <c r="H214" s="28"/>
      <c r="I214" s="28"/>
      <c r="J214" s="28"/>
      <c r="K214" s="28"/>
      <c r="L214" s="28"/>
      <c r="M214" s="27"/>
    </row>
    <row r="215" spans="3:14" s="69" customFormat="1" ht="22.5" customHeight="1">
      <c r="C215" s="160" t="s">
        <v>561</v>
      </c>
      <c r="D215" s="159">
        <f>SUM(D208:D214)</f>
        <v>0</v>
      </c>
      <c r="E215" s="159">
        <f>SUM(E208:E214)</f>
        <v>0</v>
      </c>
      <c r="F215" s="159">
        <f>SUM(F208:F214)</f>
        <v>0</v>
      </c>
      <c r="G215" s="161">
        <f t="shared" si="18"/>
        <v>0</v>
      </c>
      <c r="H215" s="28"/>
      <c r="I215" s="28"/>
      <c r="J215" s="28"/>
      <c r="K215" s="28"/>
      <c r="L215" s="28"/>
      <c r="M215" s="27"/>
    </row>
    <row r="216" spans="3:14" s="69" customFormat="1" ht="26.25" customHeight="1" thickBot="1">
      <c r="C216" s="164" t="s">
        <v>559</v>
      </c>
      <c r="D216" s="95">
        <f>D215*0.07</f>
        <v>0</v>
      </c>
      <c r="E216" s="95">
        <f t="shared" ref="E216:G216" si="21">E215*0.07</f>
        <v>0</v>
      </c>
      <c r="F216" s="95">
        <f t="shared" si="21"/>
        <v>0</v>
      </c>
      <c r="G216" s="165">
        <f t="shared" si="21"/>
        <v>0</v>
      </c>
      <c r="H216" s="41"/>
      <c r="I216" s="41"/>
      <c r="J216" s="41"/>
      <c r="K216" s="41"/>
      <c r="L216" s="70"/>
      <c r="M216" s="67"/>
    </row>
    <row r="217" spans="3:14" s="69" customFormat="1" ht="23.25" customHeight="1" thickBot="1">
      <c r="C217" s="162" t="s">
        <v>560</v>
      </c>
      <c r="D217" s="163">
        <f>SUM(D215:D216)</f>
        <v>0</v>
      </c>
      <c r="E217" s="163">
        <f t="shared" ref="E217:G217" si="22">SUM(E215:E216)</f>
        <v>0</v>
      </c>
      <c r="F217" s="163">
        <f t="shared" si="22"/>
        <v>0</v>
      </c>
      <c r="G217" s="94">
        <f t="shared" si="22"/>
        <v>0</v>
      </c>
      <c r="H217" s="41"/>
      <c r="I217" s="41"/>
      <c r="J217" s="41"/>
      <c r="K217" s="41"/>
      <c r="L217" s="70"/>
      <c r="M217" s="67"/>
    </row>
    <row r="218" spans="3:14" ht="15.75" customHeight="1">
      <c r="L218" s="71"/>
    </row>
    <row r="219" spans="3:14" ht="15.75" customHeight="1">
      <c r="H219" s="51"/>
      <c r="I219" s="51"/>
      <c r="L219" s="71"/>
    </row>
    <row r="220" spans="3:14" ht="15.75" customHeight="1">
      <c r="H220" s="51"/>
      <c r="I220" s="51"/>
      <c r="L220" s="69"/>
    </row>
    <row r="221" spans="3:14" ht="40.5" customHeight="1">
      <c r="H221" s="51"/>
      <c r="I221" s="51"/>
      <c r="L221" s="72"/>
    </row>
    <row r="222" spans="3:14" ht="24.75" customHeight="1">
      <c r="H222" s="51"/>
      <c r="I222" s="51"/>
      <c r="L222" s="72"/>
    </row>
    <row r="223" spans="3:14" ht="41.25" customHeight="1">
      <c r="H223" s="15"/>
      <c r="I223" s="51"/>
      <c r="L223" s="72"/>
    </row>
    <row r="224" spans="3:14" ht="51.75" customHeight="1">
      <c r="H224" s="15"/>
      <c r="I224" s="51"/>
      <c r="L224" s="72"/>
      <c r="N224" s="65"/>
    </row>
    <row r="225" spans="3:14" ht="42" customHeight="1">
      <c r="H225" s="51"/>
      <c r="I225" s="51"/>
      <c r="L225" s="72"/>
      <c r="N225" s="65"/>
    </row>
    <row r="226" spans="3:14" s="67" customFormat="1" ht="42" customHeight="1">
      <c r="C226" s="65"/>
      <c r="G226" s="65"/>
      <c r="H226" s="69"/>
      <c r="I226" s="51"/>
      <c r="J226" s="65"/>
      <c r="K226" s="65"/>
      <c r="L226" s="72"/>
      <c r="M226" s="65"/>
    </row>
    <row r="227" spans="3:14" s="67" customFormat="1" ht="42" customHeight="1">
      <c r="C227" s="65"/>
      <c r="G227" s="65"/>
      <c r="H227" s="65"/>
      <c r="I227" s="51"/>
      <c r="J227" s="65"/>
      <c r="K227" s="65"/>
      <c r="L227" s="65"/>
      <c r="M227" s="65"/>
    </row>
    <row r="228" spans="3:14" s="67" customFormat="1" ht="63.75" customHeight="1">
      <c r="C228" s="65"/>
      <c r="G228" s="65"/>
      <c r="H228" s="65"/>
      <c r="I228" s="71"/>
      <c r="J228" s="69"/>
      <c r="K228" s="69"/>
      <c r="L228" s="65"/>
      <c r="M228" s="65"/>
    </row>
    <row r="229" spans="3:14" s="67" customFormat="1" ht="42" customHeight="1">
      <c r="C229" s="65"/>
      <c r="G229" s="65"/>
      <c r="H229" s="65"/>
      <c r="I229" s="65"/>
      <c r="J229" s="65"/>
      <c r="K229" s="65"/>
      <c r="L229" s="65"/>
      <c r="M229" s="71"/>
    </row>
    <row r="230" spans="3:14" ht="23.25" customHeight="1">
      <c r="N230" s="65"/>
    </row>
    <row r="231" spans="3:14" ht="27.75" customHeight="1">
      <c r="L231" s="69"/>
      <c r="N231" s="65"/>
    </row>
    <row r="232" spans="3:14" ht="55.5" customHeight="1">
      <c r="N232" s="65"/>
    </row>
    <row r="233" spans="3:14" ht="57.75" customHeight="1">
      <c r="M233" s="69"/>
      <c r="N233" s="65"/>
    </row>
    <row r="234" spans="3:14" ht="21.75" customHeight="1">
      <c r="N234" s="65"/>
    </row>
    <row r="235" spans="3:14" ht="49.5" customHeight="1">
      <c r="N235" s="65"/>
    </row>
    <row r="236" spans="3:14" ht="28.5" customHeight="1">
      <c r="N236" s="65"/>
    </row>
    <row r="237" spans="3:14" ht="28.5" customHeight="1">
      <c r="N237" s="65"/>
    </row>
    <row r="238" spans="3:14" ht="28.5" customHeight="1">
      <c r="N238" s="65"/>
    </row>
    <row r="239" spans="3:14" ht="23.25" customHeight="1">
      <c r="N239" s="71"/>
    </row>
    <row r="240" spans="3:14" ht="43.5" customHeight="1">
      <c r="N240" s="71"/>
    </row>
    <row r="241" spans="3:14" ht="55.5" customHeight="1">
      <c r="N241" s="65"/>
    </row>
    <row r="242" spans="3:14" ht="42.75" customHeight="1">
      <c r="N242" s="71"/>
    </row>
    <row r="243" spans="3:14" ht="21.75" customHeight="1">
      <c r="N243" s="71"/>
    </row>
    <row r="244" spans="3:14" ht="21.75" customHeight="1">
      <c r="N244" s="71"/>
    </row>
    <row r="245" spans="3:14" s="69" customFormat="1" ht="23.25" customHeight="1">
      <c r="C245" s="65"/>
      <c r="D245" s="67"/>
      <c r="E245" s="67"/>
      <c r="F245" s="67"/>
      <c r="G245" s="65"/>
      <c r="H245" s="65"/>
      <c r="I245" s="65"/>
      <c r="J245" s="65"/>
      <c r="K245" s="65"/>
      <c r="L245" s="65"/>
      <c r="M245" s="65"/>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'Report for Submission'!$G$200</xm:f>
            <x14:dxf>
              <font>
                <color rgb="FF9C0006"/>
              </font>
              <fill>
                <patternFill>
                  <bgColor rgb="FFFFC7CE"/>
                </patternFill>
              </fill>
            </x14:dxf>
          </x14:cfRule>
          <xm:sqref>G217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cols>
    <col min="2" max="2" width="73.28515625" customWidth="1"/>
  </cols>
  <sheetData>
    <row r="1" spans="2:6" ht="15.75" thickBot="1"/>
    <row r="2" spans="2:6" ht="15.75" thickBot="1">
      <c r="B2" s="170" t="s">
        <v>28</v>
      </c>
      <c r="C2" s="1"/>
      <c r="D2" s="1"/>
      <c r="E2" s="1"/>
      <c r="F2" s="1"/>
    </row>
    <row r="3" spans="2:6">
      <c r="B3" s="171"/>
    </row>
    <row r="4" spans="2:6" ht="30.75" customHeight="1">
      <c r="B4" s="172" t="s">
        <v>21</v>
      </c>
    </row>
    <row r="5" spans="2:6" ht="30.75" customHeight="1">
      <c r="B5" s="172"/>
    </row>
    <row r="6" spans="2:6" ht="60">
      <c r="B6" s="172" t="s">
        <v>22</v>
      </c>
    </row>
    <row r="7" spans="2:6">
      <c r="B7" s="172"/>
    </row>
    <row r="8" spans="2:6" ht="60">
      <c r="B8" s="172" t="s">
        <v>23</v>
      </c>
    </row>
    <row r="9" spans="2:6">
      <c r="B9" s="172"/>
    </row>
    <row r="10" spans="2:6" ht="60">
      <c r="B10" s="172" t="s">
        <v>24</v>
      </c>
    </row>
    <row r="11" spans="2:6">
      <c r="B11" s="172"/>
    </row>
    <row r="12" spans="2:6" ht="30">
      <c r="B12" s="172" t="s">
        <v>25</v>
      </c>
    </row>
    <row r="13" spans="2:6">
      <c r="B13" s="172"/>
    </row>
    <row r="14" spans="2:6" ht="60">
      <c r="B14" s="172" t="s">
        <v>26</v>
      </c>
    </row>
    <row r="15" spans="2:6">
      <c r="B15" s="172"/>
    </row>
    <row r="16" spans="2:6" ht="45.75" thickBot="1">
      <c r="B16" s="173" t="s">
        <v>27</v>
      </c>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048553" zoomScale="80" zoomScaleNormal="80" zoomScaleSheetLayoutView="70" workbookViewId="0">
      <selection activeCell="F1048576" sqref="F1048576"/>
    </sheetView>
  </sheetViews>
  <sheetFormatPr defaultColWidth="8.85546875" defaultRowHeight="15"/>
  <cols>
    <col min="2" max="2" width="61.85546875" customWidth="1"/>
    <col min="4" max="4" width="17.85546875" customWidth="1"/>
  </cols>
  <sheetData>
    <row r="1" spans="2:4" ht="15.75" thickBot="1"/>
    <row r="2" spans="2:4">
      <c r="B2" s="335" t="s">
        <v>570</v>
      </c>
      <c r="C2" s="336"/>
      <c r="D2" s="337"/>
    </row>
    <row r="3" spans="2:4" ht="15.75" thickBot="1">
      <c r="B3" s="338"/>
      <c r="C3" s="339"/>
      <c r="D3" s="340"/>
    </row>
    <row r="4" spans="2:4" ht="15.75" thickBot="1"/>
    <row r="5" spans="2:4">
      <c r="B5" s="346" t="s">
        <v>188</v>
      </c>
      <c r="C5" s="347"/>
      <c r="D5" s="348"/>
    </row>
    <row r="6" spans="2:4" ht="15.75" thickBot="1">
      <c r="B6" s="343"/>
      <c r="C6" s="344"/>
      <c r="D6" s="345"/>
    </row>
    <row r="7" spans="2:4">
      <c r="B7" s="103" t="s">
        <v>198</v>
      </c>
      <c r="C7" s="341">
        <f>SUM('Report for Submission'!D24:F24,'Report for Submission'!D34:F34,'Report for Submission'!D44:F44,'Report for Submission'!D54:F54)</f>
        <v>759677.25</v>
      </c>
      <c r="D7" s="342"/>
    </row>
    <row r="8" spans="2:4">
      <c r="B8" s="103" t="s">
        <v>545</v>
      </c>
      <c r="C8" s="349">
        <f>SUM(D10:D14)</f>
        <v>0</v>
      </c>
      <c r="D8" s="350"/>
    </row>
    <row r="9" spans="2:4">
      <c r="B9" s="104" t="s">
        <v>539</v>
      </c>
      <c r="C9" s="105" t="s">
        <v>540</v>
      </c>
      <c r="D9" s="106" t="s">
        <v>541</v>
      </c>
    </row>
    <row r="10" spans="2:4" ht="35.1" customHeight="1">
      <c r="B10" s="131"/>
      <c r="C10" s="108"/>
      <c r="D10" s="109">
        <f>$C$7*C10</f>
        <v>0</v>
      </c>
    </row>
    <row r="11" spans="2:4" ht="35.1" customHeight="1">
      <c r="B11" s="131"/>
      <c r="C11" s="108"/>
      <c r="D11" s="109">
        <f>C7*C11</f>
        <v>0</v>
      </c>
    </row>
    <row r="12" spans="2:4" ht="35.1" customHeight="1">
      <c r="B12" s="132"/>
      <c r="C12" s="108"/>
      <c r="D12" s="109">
        <f>C7*C12</f>
        <v>0</v>
      </c>
    </row>
    <row r="13" spans="2:4" ht="35.1" customHeight="1">
      <c r="B13" s="132"/>
      <c r="C13" s="108"/>
      <c r="D13" s="109">
        <f>C7*C13</f>
        <v>0</v>
      </c>
    </row>
    <row r="14" spans="2:4" ht="35.1" customHeight="1" thickBot="1">
      <c r="B14" s="133"/>
      <c r="C14" s="108"/>
      <c r="D14" s="113">
        <f>C7*C14</f>
        <v>0</v>
      </c>
    </row>
    <row r="15" spans="2:4" ht="15.75" thickBot="1"/>
    <row r="16" spans="2:4">
      <c r="B16" s="346" t="s">
        <v>542</v>
      </c>
      <c r="C16" s="347"/>
      <c r="D16" s="348"/>
    </row>
    <row r="17" spans="2:4" ht="15.75" thickBot="1">
      <c r="B17" s="351"/>
      <c r="C17" s="352"/>
      <c r="D17" s="353"/>
    </row>
    <row r="18" spans="2:4">
      <c r="B18" s="103" t="s">
        <v>198</v>
      </c>
      <c r="C18" s="341">
        <f>SUM('Report for Submission'!D66:F66,'Report for Submission'!D76:F76,'Report for Submission'!D86:F86,'Report for Submission'!D96:F96)</f>
        <v>478192.53</v>
      </c>
      <c r="D18" s="342"/>
    </row>
    <row r="19" spans="2:4">
      <c r="B19" s="103" t="s">
        <v>545</v>
      </c>
      <c r="C19" s="349">
        <f>SUM(D21:D25)</f>
        <v>0</v>
      </c>
      <c r="D19" s="350"/>
    </row>
    <row r="20" spans="2:4">
      <c r="B20" s="104" t="s">
        <v>539</v>
      </c>
      <c r="C20" s="105" t="s">
        <v>540</v>
      </c>
      <c r="D20" s="106" t="s">
        <v>541</v>
      </c>
    </row>
    <row r="21" spans="2:4" ht="35.1" customHeight="1">
      <c r="B21" s="107"/>
      <c r="C21" s="108"/>
      <c r="D21" s="109">
        <f>$C$18*C21</f>
        <v>0</v>
      </c>
    </row>
    <row r="22" spans="2:4" ht="35.1" customHeight="1">
      <c r="B22" s="110"/>
      <c r="C22" s="108"/>
      <c r="D22" s="109">
        <f>$C$18*C22</f>
        <v>0</v>
      </c>
    </row>
    <row r="23" spans="2:4" ht="35.1" customHeight="1">
      <c r="B23" s="111"/>
      <c r="C23" s="108"/>
      <c r="D23" s="109">
        <f>$C$18*C23</f>
        <v>0</v>
      </c>
    </row>
    <row r="24" spans="2:4" ht="35.1" customHeight="1">
      <c r="B24" s="111"/>
      <c r="C24" s="108"/>
      <c r="D24" s="109">
        <f>$C$18*C24</f>
        <v>0</v>
      </c>
    </row>
    <row r="25" spans="2:4" ht="35.1" customHeight="1" thickBot="1">
      <c r="B25" s="112"/>
      <c r="C25" s="108"/>
      <c r="D25" s="109">
        <f>$C$18*C25</f>
        <v>0</v>
      </c>
    </row>
    <row r="26" spans="2:4" ht="15.75" thickBot="1"/>
    <row r="27" spans="2:4">
      <c r="B27" s="346" t="s">
        <v>543</v>
      </c>
      <c r="C27" s="347"/>
      <c r="D27" s="348"/>
    </row>
    <row r="28" spans="2:4" ht="15.75" thickBot="1">
      <c r="B28" s="343"/>
      <c r="C28" s="344"/>
      <c r="D28" s="345"/>
    </row>
    <row r="29" spans="2:4">
      <c r="B29" s="103" t="s">
        <v>198</v>
      </c>
      <c r="C29" s="341">
        <f>SUM('Report for Submission'!D108:F108,'Report for Submission'!D118:F118,'Report for Submission'!D128:F128,'Report for Submission'!D138:F138)</f>
        <v>0</v>
      </c>
      <c r="D29" s="342"/>
    </row>
    <row r="30" spans="2:4">
      <c r="B30" s="103" t="s">
        <v>545</v>
      </c>
      <c r="C30" s="349">
        <f>SUM(D32:D36)</f>
        <v>0</v>
      </c>
      <c r="D30" s="350"/>
    </row>
    <row r="31" spans="2:4">
      <c r="B31" s="104" t="s">
        <v>539</v>
      </c>
      <c r="C31" s="105" t="s">
        <v>540</v>
      </c>
      <c r="D31" s="106" t="s">
        <v>541</v>
      </c>
    </row>
    <row r="32" spans="2:4" ht="35.1" customHeight="1">
      <c r="B32" s="107"/>
      <c r="C32" s="108"/>
      <c r="D32" s="109">
        <f>$C$29*C32</f>
        <v>0</v>
      </c>
    </row>
    <row r="33" spans="2:4" ht="35.1" customHeight="1">
      <c r="B33" s="110"/>
      <c r="C33" s="108"/>
      <c r="D33" s="109">
        <f>$C$29*C33</f>
        <v>0</v>
      </c>
    </row>
    <row r="34" spans="2:4" ht="35.1" customHeight="1">
      <c r="B34" s="111"/>
      <c r="C34" s="108"/>
      <c r="D34" s="109">
        <f>$C$29*C34</f>
        <v>0</v>
      </c>
    </row>
    <row r="35" spans="2:4" ht="35.1" customHeight="1">
      <c r="B35" s="111"/>
      <c r="C35" s="108"/>
      <c r="D35" s="109">
        <f>$C$29*C35</f>
        <v>0</v>
      </c>
    </row>
    <row r="36" spans="2:4" ht="35.1" customHeight="1" thickBot="1">
      <c r="B36" s="112"/>
      <c r="C36" s="108"/>
      <c r="D36" s="109">
        <f>$C$29*C36</f>
        <v>0</v>
      </c>
    </row>
    <row r="37" spans="2:4" ht="15.75" thickBot="1"/>
    <row r="38" spans="2:4">
      <c r="B38" s="346" t="s">
        <v>544</v>
      </c>
      <c r="C38" s="347"/>
      <c r="D38" s="348"/>
    </row>
    <row r="39" spans="2:4" ht="15.75" thickBot="1">
      <c r="B39" s="343"/>
      <c r="C39" s="344"/>
      <c r="D39" s="345"/>
    </row>
    <row r="40" spans="2:4">
      <c r="B40" s="103" t="s">
        <v>198</v>
      </c>
      <c r="C40" s="341">
        <f>SUM('Report for Submission'!D150:F150,'Report for Submission'!D160:F160,'Report for Submission'!D170:F170,'Report for Submission'!D180:F180)</f>
        <v>0</v>
      </c>
      <c r="D40" s="342"/>
    </row>
    <row r="41" spans="2:4">
      <c r="B41" s="103" t="s">
        <v>545</v>
      </c>
      <c r="C41" s="349">
        <f>SUM(D43:D47)</f>
        <v>0</v>
      </c>
      <c r="D41" s="350"/>
    </row>
    <row r="42" spans="2:4">
      <c r="B42" s="104" t="s">
        <v>539</v>
      </c>
      <c r="C42" s="105" t="s">
        <v>540</v>
      </c>
      <c r="D42" s="106" t="s">
        <v>541</v>
      </c>
    </row>
    <row r="43" spans="2:4" ht="35.1" customHeight="1">
      <c r="B43" s="107"/>
      <c r="C43" s="108"/>
      <c r="D43" s="109">
        <f>$C$40*C43</f>
        <v>0</v>
      </c>
    </row>
    <row r="44" spans="2:4" ht="35.1" customHeight="1">
      <c r="B44" s="110"/>
      <c r="C44" s="108"/>
      <c r="D44" s="109">
        <f>$C$40*C44</f>
        <v>0</v>
      </c>
    </row>
    <row r="45" spans="2:4" ht="35.1" customHeight="1">
      <c r="B45" s="111"/>
      <c r="C45" s="108"/>
      <c r="D45" s="109">
        <f>$C$40*C45</f>
        <v>0</v>
      </c>
    </row>
    <row r="46" spans="2:4" ht="35.1" customHeight="1">
      <c r="B46" s="111"/>
      <c r="C46" s="108"/>
      <c r="D46" s="109">
        <f>$C$40*C46</f>
        <v>0</v>
      </c>
    </row>
    <row r="47" spans="2:4" ht="35.1" customHeight="1" thickBot="1">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20" zoomScale="80" zoomScaleNormal="80" workbookViewId="0">
      <selection activeCell="C20" sqref="C20"/>
    </sheetView>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row r="2" spans="2:6" s="96" customFormat="1" ht="15.75">
      <c r="B2" s="357" t="s">
        <v>66</v>
      </c>
      <c r="C2" s="358"/>
      <c r="D2" s="358"/>
      <c r="E2" s="358"/>
      <c r="F2" s="359"/>
    </row>
    <row r="3" spans="2:6" s="96" customFormat="1" ht="16.5" thickBot="1">
      <c r="B3" s="360"/>
      <c r="C3" s="361"/>
      <c r="D3" s="361"/>
      <c r="E3" s="361"/>
      <c r="F3" s="362"/>
    </row>
    <row r="4" spans="2:6" s="96" customFormat="1" ht="16.5" thickBot="1"/>
    <row r="5" spans="2:6" s="96" customFormat="1" ht="16.5" thickBot="1">
      <c r="B5" s="324" t="s">
        <v>19</v>
      </c>
      <c r="C5" s="325"/>
      <c r="D5" s="325"/>
      <c r="E5" s="325"/>
      <c r="F5" s="326"/>
    </row>
    <row r="6" spans="2:6" s="96" customFormat="1" ht="15.75">
      <c r="B6" s="183"/>
      <c r="C6" s="179" t="s">
        <v>33</v>
      </c>
      <c r="D6" s="179" t="s">
        <v>179</v>
      </c>
      <c r="E6" s="179" t="s">
        <v>180</v>
      </c>
      <c r="F6" s="316" t="s">
        <v>19</v>
      </c>
    </row>
    <row r="7" spans="2:6" s="96" customFormat="1" ht="15.75">
      <c r="B7" s="183"/>
      <c r="C7" s="178" t="str">
        <f>'Report for Submission'!D13</f>
        <v>UN WOMEN</v>
      </c>
      <c r="D7" s="178" t="str">
        <f>'Report for Submission'!E13</f>
        <v>UNOPS</v>
      </c>
      <c r="E7" s="178">
        <f>'Report for Submission'!F13</f>
        <v>0</v>
      </c>
      <c r="F7" s="317"/>
    </row>
    <row r="8" spans="2:6" s="96" customFormat="1" ht="31.5">
      <c r="B8" s="175" t="s">
        <v>10</v>
      </c>
      <c r="C8" s="184">
        <f>'2) By Category'!D208</f>
        <v>0</v>
      </c>
      <c r="D8" s="184">
        <f>'2) By Category'!E208</f>
        <v>0</v>
      </c>
      <c r="E8" s="184">
        <f>'2) By Category'!F208</f>
        <v>0</v>
      </c>
      <c r="F8" s="180">
        <f t="shared" ref="F8:F15" si="0">SUM(C8:E8)</f>
        <v>0</v>
      </c>
    </row>
    <row r="9" spans="2:6" s="96" customFormat="1" ht="47.25">
      <c r="B9" s="175" t="s">
        <v>11</v>
      </c>
      <c r="C9" s="184">
        <f>'2) By Category'!D209</f>
        <v>0</v>
      </c>
      <c r="D9" s="184">
        <f>'2) By Category'!E209</f>
        <v>0</v>
      </c>
      <c r="E9" s="184">
        <f>'2) By Category'!F209</f>
        <v>0</v>
      </c>
      <c r="F9" s="181">
        <f t="shared" si="0"/>
        <v>0</v>
      </c>
    </row>
    <row r="10" spans="2:6" s="96" customFormat="1" ht="78.75">
      <c r="B10" s="175" t="s">
        <v>12</v>
      </c>
      <c r="C10" s="184">
        <f>'2) By Category'!D210</f>
        <v>0</v>
      </c>
      <c r="D10" s="184">
        <f>'2) By Category'!E210</f>
        <v>0</v>
      </c>
      <c r="E10" s="184">
        <f>'2) By Category'!F210</f>
        <v>0</v>
      </c>
      <c r="F10" s="181">
        <f t="shared" si="0"/>
        <v>0</v>
      </c>
    </row>
    <row r="11" spans="2:6" s="96" customFormat="1" ht="31.5">
      <c r="B11" s="177" t="s">
        <v>13</v>
      </c>
      <c r="C11" s="184">
        <f>'2) By Category'!D211</f>
        <v>0</v>
      </c>
      <c r="D11" s="184">
        <f>'2) By Category'!E211</f>
        <v>0</v>
      </c>
      <c r="E11" s="184">
        <f>'2) By Category'!F211</f>
        <v>0</v>
      </c>
      <c r="F11" s="181">
        <f t="shared" si="0"/>
        <v>0</v>
      </c>
    </row>
    <row r="12" spans="2:6" s="96" customFormat="1" ht="15.75">
      <c r="B12" s="175" t="s">
        <v>18</v>
      </c>
      <c r="C12" s="184">
        <f>'2) By Category'!D212</f>
        <v>0</v>
      </c>
      <c r="D12" s="184">
        <f>'2) By Category'!E212</f>
        <v>0</v>
      </c>
      <c r="E12" s="184">
        <f>'2) By Category'!F212</f>
        <v>0</v>
      </c>
      <c r="F12" s="181">
        <f t="shared" si="0"/>
        <v>0</v>
      </c>
    </row>
    <row r="13" spans="2:6" s="96" customFormat="1" ht="47.25">
      <c r="B13" s="175" t="s">
        <v>14</v>
      </c>
      <c r="C13" s="184">
        <f>'2) By Category'!D213</f>
        <v>0</v>
      </c>
      <c r="D13" s="184">
        <f>'2) By Category'!E213</f>
        <v>0</v>
      </c>
      <c r="E13" s="184">
        <f>'2) By Category'!F213</f>
        <v>0</v>
      </c>
      <c r="F13" s="181">
        <f t="shared" si="0"/>
        <v>0</v>
      </c>
    </row>
    <row r="14" spans="2:6" s="96" customFormat="1" ht="48" thickBot="1">
      <c r="B14" s="176" t="s">
        <v>184</v>
      </c>
      <c r="C14" s="185">
        <f>'2) By Category'!D214</f>
        <v>0</v>
      </c>
      <c r="D14" s="185">
        <f>'2) By Category'!E214</f>
        <v>0</v>
      </c>
      <c r="E14" s="185">
        <f>'2) By Category'!F214</f>
        <v>0</v>
      </c>
      <c r="F14" s="182">
        <f t="shared" si="0"/>
        <v>0</v>
      </c>
    </row>
    <row r="15" spans="2:6" s="96" customFormat="1" ht="30" customHeight="1">
      <c r="B15" s="188" t="s">
        <v>572</v>
      </c>
      <c r="C15" s="189">
        <f>SUM(C8:C14)</f>
        <v>0</v>
      </c>
      <c r="D15" s="189">
        <f>SUM(D8:D14)</f>
        <v>0</v>
      </c>
      <c r="E15" s="189">
        <f>SUM(E8:E14)</f>
        <v>0</v>
      </c>
      <c r="F15" s="190">
        <f t="shared" si="0"/>
        <v>0</v>
      </c>
    </row>
    <row r="16" spans="2:6" s="186" customFormat="1" ht="19.5" customHeight="1">
      <c r="B16" s="187" t="s">
        <v>559</v>
      </c>
      <c r="C16" s="191">
        <f>C15*0.07</f>
        <v>0</v>
      </c>
      <c r="D16" s="191">
        <f t="shared" ref="D16:F16" si="1">D15*0.07</f>
        <v>0</v>
      </c>
      <c r="E16" s="191">
        <f t="shared" si="1"/>
        <v>0</v>
      </c>
      <c r="F16" s="191">
        <f t="shared" si="1"/>
        <v>0</v>
      </c>
    </row>
    <row r="17" spans="2:6" s="186" customFormat="1" ht="25.5" customHeight="1" thickBot="1">
      <c r="B17" s="192" t="s">
        <v>65</v>
      </c>
      <c r="C17" s="193">
        <f>C15+C16</f>
        <v>0</v>
      </c>
      <c r="D17" s="193">
        <f t="shared" ref="D17:F17" si="2">D15+D16</f>
        <v>0</v>
      </c>
      <c r="E17" s="193">
        <f t="shared" si="2"/>
        <v>0</v>
      </c>
      <c r="F17" s="193">
        <f t="shared" si="2"/>
        <v>0</v>
      </c>
    </row>
    <row r="18" spans="2:6" s="96" customFormat="1" ht="16.5" thickBot="1"/>
    <row r="19" spans="2:6" s="96" customFormat="1" ht="15.75" customHeight="1">
      <c r="B19" s="354" t="s">
        <v>29</v>
      </c>
      <c r="C19" s="355"/>
      <c r="D19" s="355"/>
      <c r="E19" s="355"/>
      <c r="F19" s="356"/>
    </row>
    <row r="20" spans="2:6" ht="15.75">
      <c r="B20" s="33"/>
      <c r="C20" s="31" t="s">
        <v>181</v>
      </c>
      <c r="D20" s="31" t="s">
        <v>182</v>
      </c>
      <c r="E20" s="31" t="s">
        <v>183</v>
      </c>
      <c r="F20" s="34" t="s">
        <v>31</v>
      </c>
    </row>
    <row r="21" spans="2:6" ht="15.75">
      <c r="B21" s="33"/>
      <c r="C21" s="31" t="str">
        <f>'Report for Submission'!D13</f>
        <v>UN WOMEN</v>
      </c>
      <c r="D21" s="31" t="str">
        <f>'Report for Submission'!E13</f>
        <v>UNOPS</v>
      </c>
      <c r="E21" s="31">
        <f>'Report for Submission'!F13</f>
        <v>0</v>
      </c>
      <c r="F21" s="34"/>
    </row>
    <row r="22" spans="2:6" ht="23.25" customHeight="1">
      <c r="B22" s="32" t="s">
        <v>30</v>
      </c>
      <c r="C22" s="30">
        <f>'Report for Submission'!D206</f>
        <v>700000.25522000005</v>
      </c>
      <c r="D22" s="30">
        <f>'Report for Submission'!E206</f>
        <v>350000.20999999996</v>
      </c>
      <c r="E22" s="30">
        <f>'Report for Submission'!F206</f>
        <v>0</v>
      </c>
      <c r="F22" s="9">
        <f>'Report for Submission'!H206</f>
        <v>0.7</v>
      </c>
    </row>
    <row r="23" spans="2:6" ht="24.75" customHeight="1">
      <c r="B23" s="32" t="s">
        <v>32</v>
      </c>
      <c r="C23" s="30">
        <f>'Report for Submission'!D207</f>
        <v>300000.10938000004</v>
      </c>
      <c r="D23" s="30">
        <f>'Report for Submission'!E207</f>
        <v>150000.09</v>
      </c>
      <c r="E23" s="30">
        <f>'Report for Submission'!F207</f>
        <v>0</v>
      </c>
      <c r="F23" s="9">
        <f>'Report for Submission'!H207</f>
        <v>0.3</v>
      </c>
    </row>
    <row r="24" spans="2:6" ht="24.75" customHeight="1" thickBot="1">
      <c r="B24" s="10" t="s">
        <v>578</v>
      </c>
      <c r="C24" s="35">
        <f>'Report for Submission'!D208</f>
        <v>0</v>
      </c>
      <c r="D24" s="35">
        <f>'Report for Submission'!E208</f>
        <v>0</v>
      </c>
      <c r="E24" s="35">
        <f>'Report for Submission'!F208</f>
        <v>0</v>
      </c>
      <c r="F24" s="11">
        <f>'Report for Submission'!H208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'Report for Submission'!$G$200</xm:f>
            <x14:dxf>
              <font>
                <color rgb="FF9C0006"/>
              </font>
              <fill>
                <patternFill>
                  <bgColor rgb="FFFFC7CE"/>
                </patternFill>
              </fill>
            </x14:dxf>
          </x14:cfRule>
          <xm:sqref>F17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169">
        <v>0</v>
      </c>
    </row>
    <row r="2" spans="1:1">
      <c r="A2" s="169">
        <v>0.2</v>
      </c>
    </row>
    <row r="3" spans="1:1">
      <c r="A3" s="169">
        <v>0.4</v>
      </c>
    </row>
    <row r="4" spans="1:1">
      <c r="A4" s="169">
        <v>0.6</v>
      </c>
    </row>
    <row r="5" spans="1:1">
      <c r="A5" s="169">
        <v>0.8</v>
      </c>
    </row>
    <row r="6" spans="1:1">
      <c r="A6" s="169">
        <v>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97" t="s">
        <v>199</v>
      </c>
      <c r="B1" s="98" t="s">
        <v>200</v>
      </c>
    </row>
    <row r="2" spans="1:2">
      <c r="A2" s="99" t="s">
        <v>201</v>
      </c>
      <c r="B2" s="100" t="s">
        <v>202</v>
      </c>
    </row>
    <row r="3" spans="1:2">
      <c r="A3" s="99" t="s">
        <v>203</v>
      </c>
      <c r="B3" s="100" t="s">
        <v>204</v>
      </c>
    </row>
    <row r="4" spans="1:2">
      <c r="A4" s="99" t="s">
        <v>205</v>
      </c>
      <c r="B4" s="100" t="s">
        <v>206</v>
      </c>
    </row>
    <row r="5" spans="1:2">
      <c r="A5" s="99" t="s">
        <v>207</v>
      </c>
      <c r="B5" s="100" t="s">
        <v>208</v>
      </c>
    </row>
    <row r="6" spans="1:2">
      <c r="A6" s="99" t="s">
        <v>209</v>
      </c>
      <c r="B6" s="100" t="s">
        <v>210</v>
      </c>
    </row>
    <row r="7" spans="1:2">
      <c r="A7" s="99" t="s">
        <v>211</v>
      </c>
      <c r="B7" s="100" t="s">
        <v>212</v>
      </c>
    </row>
    <row r="8" spans="1:2">
      <c r="A8" s="99" t="s">
        <v>213</v>
      </c>
      <c r="B8" s="100" t="s">
        <v>214</v>
      </c>
    </row>
    <row r="9" spans="1:2">
      <c r="A9" s="99" t="s">
        <v>215</v>
      </c>
      <c r="B9" s="100" t="s">
        <v>216</v>
      </c>
    </row>
    <row r="10" spans="1:2">
      <c r="A10" s="99" t="s">
        <v>217</v>
      </c>
      <c r="B10" s="100" t="s">
        <v>218</v>
      </c>
    </row>
    <row r="11" spans="1:2">
      <c r="A11" s="99" t="s">
        <v>219</v>
      </c>
      <c r="B11" s="100" t="s">
        <v>220</v>
      </c>
    </row>
    <row r="12" spans="1:2">
      <c r="A12" s="99" t="s">
        <v>221</v>
      </c>
      <c r="B12" s="100" t="s">
        <v>222</v>
      </c>
    </row>
    <row r="13" spans="1:2">
      <c r="A13" s="99" t="s">
        <v>223</v>
      </c>
      <c r="B13" s="100" t="s">
        <v>224</v>
      </c>
    </row>
    <row r="14" spans="1:2">
      <c r="A14" s="99" t="s">
        <v>225</v>
      </c>
      <c r="B14" s="100" t="s">
        <v>226</v>
      </c>
    </row>
    <row r="15" spans="1:2">
      <c r="A15" s="99" t="s">
        <v>227</v>
      </c>
      <c r="B15" s="100" t="s">
        <v>228</v>
      </c>
    </row>
    <row r="16" spans="1:2">
      <c r="A16" s="99" t="s">
        <v>229</v>
      </c>
      <c r="B16" s="100" t="s">
        <v>230</v>
      </c>
    </row>
    <row r="17" spans="1:2">
      <c r="A17" s="99" t="s">
        <v>231</v>
      </c>
      <c r="B17" s="100" t="s">
        <v>232</v>
      </c>
    </row>
    <row r="18" spans="1:2">
      <c r="A18" s="99" t="s">
        <v>233</v>
      </c>
      <c r="B18" s="100" t="s">
        <v>234</v>
      </c>
    </row>
    <row r="19" spans="1:2">
      <c r="A19" s="99" t="s">
        <v>235</v>
      </c>
      <c r="B19" s="100" t="s">
        <v>236</v>
      </c>
    </row>
    <row r="20" spans="1:2">
      <c r="A20" s="99" t="s">
        <v>237</v>
      </c>
      <c r="B20" s="100" t="s">
        <v>238</v>
      </c>
    </row>
    <row r="21" spans="1:2">
      <c r="A21" s="99" t="s">
        <v>239</v>
      </c>
      <c r="B21" s="100" t="s">
        <v>240</v>
      </c>
    </row>
    <row r="22" spans="1:2">
      <c r="A22" s="99" t="s">
        <v>241</v>
      </c>
      <c r="B22" s="100" t="s">
        <v>242</v>
      </c>
    </row>
    <row r="23" spans="1:2">
      <c r="A23" s="99" t="s">
        <v>243</v>
      </c>
      <c r="B23" s="100" t="s">
        <v>244</v>
      </c>
    </row>
    <row r="24" spans="1:2">
      <c r="A24" s="99" t="s">
        <v>245</v>
      </c>
      <c r="B24" s="100" t="s">
        <v>246</v>
      </c>
    </row>
    <row r="25" spans="1:2">
      <c r="A25" s="99" t="s">
        <v>247</v>
      </c>
      <c r="B25" s="100" t="s">
        <v>248</v>
      </c>
    </row>
    <row r="26" spans="1:2">
      <c r="A26" s="99" t="s">
        <v>249</v>
      </c>
      <c r="B26" s="100" t="s">
        <v>250</v>
      </c>
    </row>
    <row r="27" spans="1:2">
      <c r="A27" s="99" t="s">
        <v>251</v>
      </c>
      <c r="B27" s="100" t="s">
        <v>252</v>
      </c>
    </row>
    <row r="28" spans="1:2">
      <c r="A28" s="99" t="s">
        <v>253</v>
      </c>
      <c r="B28" s="100" t="s">
        <v>254</v>
      </c>
    </row>
    <row r="29" spans="1:2">
      <c r="A29" s="99" t="s">
        <v>255</v>
      </c>
      <c r="B29" s="100" t="s">
        <v>256</v>
      </c>
    </row>
    <row r="30" spans="1:2">
      <c r="A30" s="99" t="s">
        <v>257</v>
      </c>
      <c r="B30" s="100" t="s">
        <v>258</v>
      </c>
    </row>
    <row r="31" spans="1:2">
      <c r="A31" s="99" t="s">
        <v>259</v>
      </c>
      <c r="B31" s="100" t="s">
        <v>260</v>
      </c>
    </row>
    <row r="32" spans="1:2">
      <c r="A32" s="99" t="s">
        <v>261</v>
      </c>
      <c r="B32" s="100" t="s">
        <v>262</v>
      </c>
    </row>
    <row r="33" spans="1:2">
      <c r="A33" s="99" t="s">
        <v>263</v>
      </c>
      <c r="B33" s="100" t="s">
        <v>264</v>
      </c>
    </row>
    <row r="34" spans="1:2">
      <c r="A34" s="99" t="s">
        <v>265</v>
      </c>
      <c r="B34" s="100" t="s">
        <v>266</v>
      </c>
    </row>
    <row r="35" spans="1:2">
      <c r="A35" s="99" t="s">
        <v>267</v>
      </c>
      <c r="B35" s="100" t="s">
        <v>268</v>
      </c>
    </row>
    <row r="36" spans="1:2">
      <c r="A36" s="99" t="s">
        <v>269</v>
      </c>
      <c r="B36" s="100" t="s">
        <v>270</v>
      </c>
    </row>
    <row r="37" spans="1:2">
      <c r="A37" s="99" t="s">
        <v>271</v>
      </c>
      <c r="B37" s="100" t="s">
        <v>272</v>
      </c>
    </row>
    <row r="38" spans="1:2">
      <c r="A38" s="99" t="s">
        <v>273</v>
      </c>
      <c r="B38" s="100" t="s">
        <v>274</v>
      </c>
    </row>
    <row r="39" spans="1:2">
      <c r="A39" s="99" t="s">
        <v>275</v>
      </c>
      <c r="B39" s="100" t="s">
        <v>276</v>
      </c>
    </row>
    <row r="40" spans="1:2">
      <c r="A40" s="99" t="s">
        <v>277</v>
      </c>
      <c r="B40" s="100" t="s">
        <v>278</v>
      </c>
    </row>
    <row r="41" spans="1:2">
      <c r="A41" s="99" t="s">
        <v>279</v>
      </c>
      <c r="B41" s="100" t="s">
        <v>280</v>
      </c>
    </row>
    <row r="42" spans="1:2">
      <c r="A42" s="99" t="s">
        <v>281</v>
      </c>
      <c r="B42" s="100" t="s">
        <v>282</v>
      </c>
    </row>
    <row r="43" spans="1:2">
      <c r="A43" s="99" t="s">
        <v>283</v>
      </c>
      <c r="B43" s="100" t="s">
        <v>284</v>
      </c>
    </row>
    <row r="44" spans="1:2">
      <c r="A44" s="99" t="s">
        <v>285</v>
      </c>
      <c r="B44" s="100" t="s">
        <v>286</v>
      </c>
    </row>
    <row r="45" spans="1:2">
      <c r="A45" s="99" t="s">
        <v>287</v>
      </c>
      <c r="B45" s="100" t="s">
        <v>288</v>
      </c>
    </row>
    <row r="46" spans="1:2">
      <c r="A46" s="99" t="s">
        <v>289</v>
      </c>
      <c r="B46" s="100" t="s">
        <v>290</v>
      </c>
    </row>
    <row r="47" spans="1:2">
      <c r="A47" s="99" t="s">
        <v>291</v>
      </c>
      <c r="B47" s="100" t="s">
        <v>292</v>
      </c>
    </row>
    <row r="48" spans="1:2">
      <c r="A48" s="99" t="s">
        <v>293</v>
      </c>
      <c r="B48" s="100" t="s">
        <v>294</v>
      </c>
    </row>
    <row r="49" spans="1:2">
      <c r="A49" s="99" t="s">
        <v>295</v>
      </c>
      <c r="B49" s="100" t="s">
        <v>296</v>
      </c>
    </row>
    <row r="50" spans="1:2">
      <c r="A50" s="99" t="s">
        <v>297</v>
      </c>
      <c r="B50" s="100" t="s">
        <v>298</v>
      </c>
    </row>
    <row r="51" spans="1:2">
      <c r="A51" s="99" t="s">
        <v>299</v>
      </c>
      <c r="B51" s="100" t="s">
        <v>300</v>
      </c>
    </row>
    <row r="52" spans="1:2">
      <c r="A52" s="99" t="s">
        <v>301</v>
      </c>
      <c r="B52" s="100" t="s">
        <v>302</v>
      </c>
    </row>
    <row r="53" spans="1:2">
      <c r="A53" s="99" t="s">
        <v>303</v>
      </c>
      <c r="B53" s="100" t="s">
        <v>304</v>
      </c>
    </row>
    <row r="54" spans="1:2">
      <c r="A54" s="99" t="s">
        <v>305</v>
      </c>
      <c r="B54" s="100" t="s">
        <v>306</v>
      </c>
    </row>
    <row r="55" spans="1:2">
      <c r="A55" s="99" t="s">
        <v>307</v>
      </c>
      <c r="B55" s="100" t="s">
        <v>308</v>
      </c>
    </row>
    <row r="56" spans="1:2">
      <c r="A56" s="99" t="s">
        <v>309</v>
      </c>
      <c r="B56" s="100" t="s">
        <v>310</v>
      </c>
    </row>
    <row r="57" spans="1:2">
      <c r="A57" s="99" t="s">
        <v>311</v>
      </c>
      <c r="B57" s="100" t="s">
        <v>312</v>
      </c>
    </row>
    <row r="58" spans="1:2">
      <c r="A58" s="99" t="s">
        <v>313</v>
      </c>
      <c r="B58" s="100" t="s">
        <v>314</v>
      </c>
    </row>
    <row r="59" spans="1:2">
      <c r="A59" s="99" t="s">
        <v>315</v>
      </c>
      <c r="B59" s="100" t="s">
        <v>316</v>
      </c>
    </row>
    <row r="60" spans="1:2">
      <c r="A60" s="99" t="s">
        <v>317</v>
      </c>
      <c r="B60" s="100" t="s">
        <v>318</v>
      </c>
    </row>
    <row r="61" spans="1:2">
      <c r="A61" s="99" t="s">
        <v>319</v>
      </c>
      <c r="B61" s="100" t="s">
        <v>320</v>
      </c>
    </row>
    <row r="62" spans="1:2">
      <c r="A62" s="99" t="s">
        <v>321</v>
      </c>
      <c r="B62" s="100" t="s">
        <v>322</v>
      </c>
    </row>
    <row r="63" spans="1:2">
      <c r="A63" s="99" t="s">
        <v>323</v>
      </c>
      <c r="B63" s="100" t="s">
        <v>324</v>
      </c>
    </row>
    <row r="64" spans="1:2">
      <c r="A64" s="99" t="s">
        <v>325</v>
      </c>
      <c r="B64" s="100" t="s">
        <v>326</v>
      </c>
    </row>
    <row r="65" spans="1:2">
      <c r="A65" s="99" t="s">
        <v>327</v>
      </c>
      <c r="B65" s="100" t="s">
        <v>328</v>
      </c>
    </row>
    <row r="66" spans="1:2">
      <c r="A66" s="99" t="s">
        <v>329</v>
      </c>
      <c r="B66" s="100" t="s">
        <v>330</v>
      </c>
    </row>
    <row r="67" spans="1:2">
      <c r="A67" s="99" t="s">
        <v>331</v>
      </c>
      <c r="B67" s="100" t="s">
        <v>332</v>
      </c>
    </row>
    <row r="68" spans="1:2">
      <c r="A68" s="99" t="s">
        <v>333</v>
      </c>
      <c r="B68" s="100" t="s">
        <v>334</v>
      </c>
    </row>
    <row r="69" spans="1:2">
      <c r="A69" s="99" t="s">
        <v>335</v>
      </c>
      <c r="B69" s="100" t="s">
        <v>336</v>
      </c>
    </row>
    <row r="70" spans="1:2">
      <c r="A70" s="99" t="s">
        <v>337</v>
      </c>
      <c r="B70" s="100" t="s">
        <v>338</v>
      </c>
    </row>
    <row r="71" spans="1:2">
      <c r="A71" s="99" t="s">
        <v>339</v>
      </c>
      <c r="B71" s="100" t="s">
        <v>340</v>
      </c>
    </row>
    <row r="72" spans="1:2">
      <c r="A72" s="99" t="s">
        <v>341</v>
      </c>
      <c r="B72" s="100" t="s">
        <v>342</v>
      </c>
    </row>
    <row r="73" spans="1:2">
      <c r="A73" s="99" t="s">
        <v>343</v>
      </c>
      <c r="B73" s="100" t="s">
        <v>344</v>
      </c>
    </row>
    <row r="74" spans="1:2">
      <c r="A74" s="99" t="s">
        <v>345</v>
      </c>
      <c r="B74" s="100" t="s">
        <v>346</v>
      </c>
    </row>
    <row r="75" spans="1:2">
      <c r="A75" s="99" t="s">
        <v>347</v>
      </c>
      <c r="B75" s="101" t="s">
        <v>348</v>
      </c>
    </row>
    <row r="76" spans="1:2">
      <c r="A76" s="99" t="s">
        <v>349</v>
      </c>
      <c r="B76" s="101" t="s">
        <v>350</v>
      </c>
    </row>
    <row r="77" spans="1:2">
      <c r="A77" s="99" t="s">
        <v>351</v>
      </c>
      <c r="B77" s="101" t="s">
        <v>352</v>
      </c>
    </row>
    <row r="78" spans="1:2">
      <c r="A78" s="99" t="s">
        <v>353</v>
      </c>
      <c r="B78" s="101" t="s">
        <v>354</v>
      </c>
    </row>
    <row r="79" spans="1:2">
      <c r="A79" s="99" t="s">
        <v>355</v>
      </c>
      <c r="B79" s="101" t="s">
        <v>356</v>
      </c>
    </row>
    <row r="80" spans="1:2">
      <c r="A80" s="99" t="s">
        <v>357</v>
      </c>
      <c r="B80" s="101" t="s">
        <v>358</v>
      </c>
    </row>
    <row r="81" spans="1:2">
      <c r="A81" s="99" t="s">
        <v>359</v>
      </c>
      <c r="B81" s="101" t="s">
        <v>360</v>
      </c>
    </row>
    <row r="82" spans="1:2">
      <c r="A82" s="99" t="s">
        <v>361</v>
      </c>
      <c r="B82" s="101" t="s">
        <v>362</v>
      </c>
    </row>
    <row r="83" spans="1:2">
      <c r="A83" s="99" t="s">
        <v>363</v>
      </c>
      <c r="B83" s="101" t="s">
        <v>364</v>
      </c>
    </row>
    <row r="84" spans="1:2">
      <c r="A84" s="99" t="s">
        <v>365</v>
      </c>
      <c r="B84" s="101" t="s">
        <v>366</v>
      </c>
    </row>
    <row r="85" spans="1:2">
      <c r="A85" s="99" t="s">
        <v>367</v>
      </c>
      <c r="B85" s="101" t="s">
        <v>368</v>
      </c>
    </row>
    <row r="86" spans="1:2">
      <c r="A86" s="99" t="s">
        <v>369</v>
      </c>
      <c r="B86" s="101" t="s">
        <v>370</v>
      </c>
    </row>
    <row r="87" spans="1:2">
      <c r="A87" s="99" t="s">
        <v>371</v>
      </c>
      <c r="B87" s="101" t="s">
        <v>372</v>
      </c>
    </row>
    <row r="88" spans="1:2">
      <c r="A88" s="99" t="s">
        <v>373</v>
      </c>
      <c r="B88" s="101" t="s">
        <v>374</v>
      </c>
    </row>
    <row r="89" spans="1:2">
      <c r="A89" s="99" t="s">
        <v>375</v>
      </c>
      <c r="B89" s="101" t="s">
        <v>376</v>
      </c>
    </row>
    <row r="90" spans="1:2">
      <c r="A90" s="99" t="s">
        <v>377</v>
      </c>
      <c r="B90" s="101" t="s">
        <v>378</v>
      </c>
    </row>
    <row r="91" spans="1:2">
      <c r="A91" s="99" t="s">
        <v>379</v>
      </c>
      <c r="B91" s="101" t="s">
        <v>380</v>
      </c>
    </row>
    <row r="92" spans="1:2">
      <c r="A92" s="99" t="s">
        <v>381</v>
      </c>
      <c r="B92" s="101" t="s">
        <v>382</v>
      </c>
    </row>
    <row r="93" spans="1:2">
      <c r="A93" s="99" t="s">
        <v>383</v>
      </c>
      <c r="B93" s="101" t="s">
        <v>384</v>
      </c>
    </row>
    <row r="94" spans="1:2">
      <c r="A94" s="99" t="s">
        <v>385</v>
      </c>
      <c r="B94" s="101" t="s">
        <v>386</v>
      </c>
    </row>
    <row r="95" spans="1:2">
      <c r="A95" s="99" t="s">
        <v>387</v>
      </c>
      <c r="B95" s="101" t="s">
        <v>388</v>
      </c>
    </row>
    <row r="96" spans="1:2">
      <c r="A96" s="99" t="s">
        <v>389</v>
      </c>
      <c r="B96" s="101" t="s">
        <v>390</v>
      </c>
    </row>
    <row r="97" spans="1:2">
      <c r="A97" s="99" t="s">
        <v>391</v>
      </c>
      <c r="B97" s="101" t="s">
        <v>392</v>
      </c>
    </row>
    <row r="98" spans="1:2">
      <c r="A98" s="99" t="s">
        <v>393</v>
      </c>
      <c r="B98" s="101" t="s">
        <v>394</v>
      </c>
    </row>
    <row r="99" spans="1:2">
      <c r="A99" s="99" t="s">
        <v>395</v>
      </c>
      <c r="B99" s="101" t="s">
        <v>396</v>
      </c>
    </row>
    <row r="100" spans="1:2">
      <c r="A100" s="99" t="s">
        <v>397</v>
      </c>
      <c r="B100" s="101" t="s">
        <v>398</v>
      </c>
    </row>
    <row r="101" spans="1:2">
      <c r="A101" s="99" t="s">
        <v>399</v>
      </c>
      <c r="B101" s="101" t="s">
        <v>400</v>
      </c>
    </row>
    <row r="102" spans="1:2">
      <c r="A102" s="99" t="s">
        <v>401</v>
      </c>
      <c r="B102" s="101" t="s">
        <v>402</v>
      </c>
    </row>
    <row r="103" spans="1:2">
      <c r="A103" s="99" t="s">
        <v>403</v>
      </c>
      <c r="B103" s="101" t="s">
        <v>404</v>
      </c>
    </row>
    <row r="104" spans="1:2">
      <c r="A104" s="99" t="s">
        <v>405</v>
      </c>
      <c r="B104" s="101" t="s">
        <v>406</v>
      </c>
    </row>
    <row r="105" spans="1:2">
      <c r="A105" s="99" t="s">
        <v>407</v>
      </c>
      <c r="B105" s="101" t="s">
        <v>408</v>
      </c>
    </row>
    <row r="106" spans="1:2">
      <c r="A106" s="99" t="s">
        <v>409</v>
      </c>
      <c r="B106" s="101" t="s">
        <v>410</v>
      </c>
    </row>
    <row r="107" spans="1:2">
      <c r="A107" s="99" t="s">
        <v>411</v>
      </c>
      <c r="B107" s="101" t="s">
        <v>412</v>
      </c>
    </row>
    <row r="108" spans="1:2">
      <c r="A108" s="99" t="s">
        <v>413</v>
      </c>
      <c r="B108" s="101" t="s">
        <v>414</v>
      </c>
    </row>
    <row r="109" spans="1:2">
      <c r="A109" s="99" t="s">
        <v>415</v>
      </c>
      <c r="B109" s="101" t="s">
        <v>416</v>
      </c>
    </row>
    <row r="110" spans="1:2">
      <c r="A110" s="99" t="s">
        <v>417</v>
      </c>
      <c r="B110" s="101" t="s">
        <v>418</v>
      </c>
    </row>
    <row r="111" spans="1:2">
      <c r="A111" s="99" t="s">
        <v>419</v>
      </c>
      <c r="B111" s="101" t="s">
        <v>420</v>
      </c>
    </row>
    <row r="112" spans="1:2">
      <c r="A112" s="99" t="s">
        <v>421</v>
      </c>
      <c r="B112" s="101" t="s">
        <v>422</v>
      </c>
    </row>
    <row r="113" spans="1:2">
      <c r="A113" s="99" t="s">
        <v>423</v>
      </c>
      <c r="B113" s="101" t="s">
        <v>424</v>
      </c>
    </row>
    <row r="114" spans="1:2">
      <c r="A114" s="99" t="s">
        <v>425</v>
      </c>
      <c r="B114" s="101" t="s">
        <v>426</v>
      </c>
    </row>
    <row r="115" spans="1:2">
      <c r="A115" s="99" t="s">
        <v>427</v>
      </c>
      <c r="B115" s="101" t="s">
        <v>428</v>
      </c>
    </row>
    <row r="116" spans="1:2">
      <c r="A116" s="99" t="s">
        <v>429</v>
      </c>
      <c r="B116" s="101" t="s">
        <v>430</v>
      </c>
    </row>
    <row r="117" spans="1:2">
      <c r="A117" s="99" t="s">
        <v>431</v>
      </c>
      <c r="B117" s="101" t="s">
        <v>432</v>
      </c>
    </row>
    <row r="118" spans="1:2">
      <c r="A118" s="99" t="s">
        <v>433</v>
      </c>
      <c r="B118" s="101" t="s">
        <v>434</v>
      </c>
    </row>
    <row r="119" spans="1:2">
      <c r="A119" s="99" t="s">
        <v>435</v>
      </c>
      <c r="B119" s="101" t="s">
        <v>436</v>
      </c>
    </row>
    <row r="120" spans="1:2">
      <c r="A120" s="99" t="s">
        <v>437</v>
      </c>
      <c r="B120" s="101" t="s">
        <v>438</v>
      </c>
    </row>
    <row r="121" spans="1:2">
      <c r="A121" s="99" t="s">
        <v>439</v>
      </c>
      <c r="B121" s="101" t="s">
        <v>440</v>
      </c>
    </row>
    <row r="122" spans="1:2">
      <c r="A122" s="99" t="s">
        <v>441</v>
      </c>
      <c r="B122" s="101" t="s">
        <v>442</v>
      </c>
    </row>
    <row r="123" spans="1:2">
      <c r="A123" s="99" t="s">
        <v>443</v>
      </c>
      <c r="B123" s="101" t="s">
        <v>444</v>
      </c>
    </row>
    <row r="124" spans="1:2">
      <c r="A124" s="99" t="s">
        <v>445</v>
      </c>
      <c r="B124" s="101" t="s">
        <v>446</v>
      </c>
    </row>
    <row r="125" spans="1:2">
      <c r="A125" s="99" t="s">
        <v>447</v>
      </c>
      <c r="B125" s="101" t="s">
        <v>448</v>
      </c>
    </row>
    <row r="126" spans="1:2">
      <c r="A126" s="99" t="s">
        <v>449</v>
      </c>
      <c r="B126" s="101" t="s">
        <v>450</v>
      </c>
    </row>
    <row r="127" spans="1:2">
      <c r="A127" s="99" t="s">
        <v>451</v>
      </c>
      <c r="B127" s="101" t="s">
        <v>452</v>
      </c>
    </row>
    <row r="128" spans="1:2">
      <c r="A128" s="99" t="s">
        <v>453</v>
      </c>
      <c r="B128" s="101" t="s">
        <v>454</v>
      </c>
    </row>
    <row r="129" spans="1:2">
      <c r="A129" s="99" t="s">
        <v>455</v>
      </c>
      <c r="B129" s="101" t="s">
        <v>456</v>
      </c>
    </row>
    <row r="130" spans="1:2">
      <c r="A130" s="99" t="s">
        <v>457</v>
      </c>
      <c r="B130" s="101" t="s">
        <v>458</v>
      </c>
    </row>
    <row r="131" spans="1:2">
      <c r="A131" s="99" t="s">
        <v>459</v>
      </c>
      <c r="B131" s="101" t="s">
        <v>460</v>
      </c>
    </row>
    <row r="132" spans="1:2">
      <c r="A132" s="99" t="s">
        <v>461</v>
      </c>
      <c r="B132" s="101" t="s">
        <v>462</v>
      </c>
    </row>
    <row r="133" spans="1:2">
      <c r="A133" s="99" t="s">
        <v>463</v>
      </c>
      <c r="B133" s="101" t="s">
        <v>464</v>
      </c>
    </row>
    <row r="134" spans="1:2">
      <c r="A134" s="99" t="s">
        <v>465</v>
      </c>
      <c r="B134" s="101" t="s">
        <v>466</v>
      </c>
    </row>
    <row r="135" spans="1:2">
      <c r="A135" s="99" t="s">
        <v>467</v>
      </c>
      <c r="B135" s="101" t="s">
        <v>468</v>
      </c>
    </row>
    <row r="136" spans="1:2">
      <c r="A136" s="99" t="s">
        <v>469</v>
      </c>
      <c r="B136" s="101" t="s">
        <v>470</v>
      </c>
    </row>
    <row r="137" spans="1:2">
      <c r="A137" s="99" t="s">
        <v>471</v>
      </c>
      <c r="B137" s="101" t="s">
        <v>472</v>
      </c>
    </row>
    <row r="138" spans="1:2">
      <c r="A138" s="99" t="s">
        <v>473</v>
      </c>
      <c r="B138" s="101" t="s">
        <v>474</v>
      </c>
    </row>
    <row r="139" spans="1:2">
      <c r="A139" s="99" t="s">
        <v>475</v>
      </c>
      <c r="B139" s="101" t="s">
        <v>476</v>
      </c>
    </row>
    <row r="140" spans="1:2">
      <c r="A140" s="99" t="s">
        <v>477</v>
      </c>
      <c r="B140" s="101" t="s">
        <v>478</v>
      </c>
    </row>
    <row r="141" spans="1:2">
      <c r="A141" s="99" t="s">
        <v>479</v>
      </c>
      <c r="B141" s="101" t="s">
        <v>480</v>
      </c>
    </row>
    <row r="142" spans="1:2">
      <c r="A142" s="99" t="s">
        <v>481</v>
      </c>
      <c r="B142" s="101" t="s">
        <v>482</v>
      </c>
    </row>
    <row r="143" spans="1:2">
      <c r="A143" s="99" t="s">
        <v>483</v>
      </c>
      <c r="B143" s="101" t="s">
        <v>484</v>
      </c>
    </row>
    <row r="144" spans="1:2">
      <c r="A144" s="99" t="s">
        <v>485</v>
      </c>
      <c r="B144" s="102" t="s">
        <v>486</v>
      </c>
    </row>
    <row r="145" spans="1:2">
      <c r="A145" s="99" t="s">
        <v>487</v>
      </c>
      <c r="B145" s="101" t="s">
        <v>488</v>
      </c>
    </row>
    <row r="146" spans="1:2">
      <c r="A146" s="99" t="s">
        <v>489</v>
      </c>
      <c r="B146" s="101" t="s">
        <v>490</v>
      </c>
    </row>
    <row r="147" spans="1:2">
      <c r="A147" s="99" t="s">
        <v>491</v>
      </c>
      <c r="B147" s="101" t="s">
        <v>492</v>
      </c>
    </row>
    <row r="148" spans="1:2">
      <c r="A148" s="99" t="s">
        <v>493</v>
      </c>
      <c r="B148" s="101" t="s">
        <v>494</v>
      </c>
    </row>
    <row r="149" spans="1:2">
      <c r="A149" s="99" t="s">
        <v>495</v>
      </c>
      <c r="B149" s="101" t="s">
        <v>496</v>
      </c>
    </row>
    <row r="150" spans="1:2">
      <c r="A150" s="99" t="s">
        <v>497</v>
      </c>
      <c r="B150" s="101" t="s">
        <v>498</v>
      </c>
    </row>
    <row r="151" spans="1:2">
      <c r="A151" s="99" t="s">
        <v>499</v>
      </c>
      <c r="B151" s="101" t="s">
        <v>500</v>
      </c>
    </row>
    <row r="152" spans="1:2">
      <c r="A152" s="99" t="s">
        <v>501</v>
      </c>
      <c r="B152" s="101" t="s">
        <v>502</v>
      </c>
    </row>
    <row r="153" spans="1:2">
      <c r="A153" s="99" t="s">
        <v>503</v>
      </c>
      <c r="B153" s="101" t="s">
        <v>504</v>
      </c>
    </row>
    <row r="154" spans="1:2">
      <c r="A154" s="99" t="s">
        <v>505</v>
      </c>
      <c r="B154" s="101" t="s">
        <v>506</v>
      </c>
    </row>
    <row r="155" spans="1:2">
      <c r="A155" s="99" t="s">
        <v>507</v>
      </c>
      <c r="B155" s="101" t="s">
        <v>508</v>
      </c>
    </row>
    <row r="156" spans="1:2">
      <c r="A156" s="99" t="s">
        <v>509</v>
      </c>
      <c r="B156" s="101" t="s">
        <v>510</v>
      </c>
    </row>
    <row r="157" spans="1:2">
      <c r="A157" s="99" t="s">
        <v>511</v>
      </c>
      <c r="B157" s="101" t="s">
        <v>512</v>
      </c>
    </row>
    <row r="158" spans="1:2">
      <c r="A158" s="99" t="s">
        <v>513</v>
      </c>
      <c r="B158" s="101" t="s">
        <v>514</v>
      </c>
    </row>
    <row r="159" spans="1:2">
      <c r="A159" s="99" t="s">
        <v>515</v>
      </c>
      <c r="B159" s="101" t="s">
        <v>516</v>
      </c>
    </row>
    <row r="160" spans="1:2">
      <c r="A160" s="99" t="s">
        <v>517</v>
      </c>
      <c r="B160" s="101" t="s">
        <v>518</v>
      </c>
    </row>
    <row r="161" spans="1:2">
      <c r="A161" s="99" t="s">
        <v>519</v>
      </c>
      <c r="B161" s="101" t="s">
        <v>520</v>
      </c>
    </row>
    <row r="162" spans="1:2">
      <c r="A162" s="99" t="s">
        <v>521</v>
      </c>
      <c r="B162" s="101" t="s">
        <v>522</v>
      </c>
    </row>
    <row r="163" spans="1:2">
      <c r="A163" s="99" t="s">
        <v>523</v>
      </c>
      <c r="B163" s="101" t="s">
        <v>524</v>
      </c>
    </row>
    <row r="164" spans="1:2">
      <c r="A164" s="99" t="s">
        <v>525</v>
      </c>
      <c r="B164" s="101" t="s">
        <v>526</v>
      </c>
    </row>
    <row r="165" spans="1:2">
      <c r="A165" s="99" t="s">
        <v>527</v>
      </c>
      <c r="B165" s="101" t="s">
        <v>528</v>
      </c>
    </row>
    <row r="166" spans="1:2">
      <c r="A166" s="99" t="s">
        <v>529</v>
      </c>
      <c r="B166" s="101" t="s">
        <v>530</v>
      </c>
    </row>
    <row r="167" spans="1:2">
      <c r="A167" s="99" t="s">
        <v>531</v>
      </c>
      <c r="B167" s="101" t="s">
        <v>532</v>
      </c>
    </row>
    <row r="168" spans="1:2">
      <c r="A168" s="99" t="s">
        <v>533</v>
      </c>
      <c r="B168" s="101" t="s">
        <v>534</v>
      </c>
    </row>
    <row r="169" spans="1:2">
      <c r="A169" s="99" t="s">
        <v>535</v>
      </c>
      <c r="B169" s="101" t="s">
        <v>536</v>
      </c>
    </row>
    <row r="170" spans="1:2">
      <c r="A170" s="99" t="s">
        <v>537</v>
      </c>
      <c r="B170" s="101"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5CC7-0A65-43DB-BD53-B60446C1E2F8}">
  <sheetPr filterMode="1"/>
  <dimension ref="A1:AG92"/>
  <sheetViews>
    <sheetView topLeftCell="A28" zoomScale="90" zoomScaleNormal="90" workbookViewId="0">
      <selection activeCell="A2" sqref="A2"/>
    </sheetView>
  </sheetViews>
  <sheetFormatPr defaultRowHeight="15"/>
  <cols>
    <col min="4" max="4" width="10.7109375" customWidth="1"/>
    <col min="5" max="5" width="10.42578125" customWidth="1"/>
    <col min="27" max="27" width="10.85546875" customWidth="1"/>
    <col min="28" max="28" width="15" style="219" bestFit="1" customWidth="1"/>
    <col min="29" max="29" width="9.140625" style="219"/>
    <col min="30" max="30" width="12.85546875" style="219" bestFit="1" customWidth="1"/>
  </cols>
  <sheetData>
    <row r="1" spans="1:33">
      <c r="A1" s="218" t="s">
        <v>925</v>
      </c>
    </row>
    <row r="2" spans="1:33">
      <c r="A2" t="s">
        <v>580</v>
      </c>
      <c r="B2" t="s">
        <v>581</v>
      </c>
      <c r="C2" s="218" t="s">
        <v>829</v>
      </c>
      <c r="D2" t="s">
        <v>582</v>
      </c>
      <c r="E2" t="s">
        <v>583</v>
      </c>
      <c r="F2" t="s">
        <v>584</v>
      </c>
      <c r="G2" t="s">
        <v>585</v>
      </c>
      <c r="H2" t="s">
        <v>586</v>
      </c>
      <c r="I2" t="s">
        <v>587</v>
      </c>
      <c r="J2" t="s">
        <v>588</v>
      </c>
      <c r="K2" t="s">
        <v>589</v>
      </c>
      <c r="L2" t="s">
        <v>590</v>
      </c>
      <c r="M2" t="s">
        <v>591</v>
      </c>
      <c r="N2" t="s">
        <v>592</v>
      </c>
      <c r="O2" t="s">
        <v>593</v>
      </c>
      <c r="P2" t="s">
        <v>594</v>
      </c>
      <c r="Q2" t="s">
        <v>595</v>
      </c>
      <c r="R2" t="s">
        <v>596</v>
      </c>
      <c r="S2" t="s">
        <v>597</v>
      </c>
      <c r="T2" t="s">
        <v>598</v>
      </c>
      <c r="U2" t="s">
        <v>599</v>
      </c>
      <c r="V2" t="s">
        <v>600</v>
      </c>
      <c r="W2" t="s">
        <v>601</v>
      </c>
      <c r="X2" t="s">
        <v>602</v>
      </c>
      <c r="Y2" t="s">
        <v>603</v>
      </c>
      <c r="Z2" t="s">
        <v>604</v>
      </c>
      <c r="AA2" t="s">
        <v>605</v>
      </c>
      <c r="AB2" s="219" t="s">
        <v>606</v>
      </c>
      <c r="AC2" s="219" t="s">
        <v>607</v>
      </c>
      <c r="AD2" s="219" t="s">
        <v>608</v>
      </c>
      <c r="AE2" t="s">
        <v>609</v>
      </c>
      <c r="AF2" t="s">
        <v>610</v>
      </c>
      <c r="AG2" t="s">
        <v>611</v>
      </c>
    </row>
    <row r="3" spans="1:33" hidden="1">
      <c r="A3" t="s">
        <v>612</v>
      </c>
      <c r="B3" t="s">
        <v>613</v>
      </c>
      <c r="C3" t="e">
        <f>VLOOKUP($B3,#REF!,3,FALSE)</f>
        <v>#REF!</v>
      </c>
      <c r="D3" s="217">
        <v>43893</v>
      </c>
      <c r="E3" s="217">
        <v>43894</v>
      </c>
      <c r="F3" t="s">
        <v>614</v>
      </c>
      <c r="G3">
        <v>72805</v>
      </c>
      <c r="H3" t="s">
        <v>615</v>
      </c>
      <c r="I3" t="s">
        <v>616</v>
      </c>
      <c r="J3" t="s">
        <v>617</v>
      </c>
      <c r="K3">
        <v>92140</v>
      </c>
      <c r="L3">
        <v>2001</v>
      </c>
      <c r="M3">
        <v>11363</v>
      </c>
      <c r="N3" t="s">
        <v>614</v>
      </c>
      <c r="O3">
        <v>118983</v>
      </c>
      <c r="P3" t="s">
        <v>618</v>
      </c>
      <c r="Q3" t="s">
        <v>619</v>
      </c>
      <c r="R3" t="s">
        <v>620</v>
      </c>
      <c r="S3">
        <v>77132</v>
      </c>
      <c r="T3" t="s">
        <v>621</v>
      </c>
      <c r="U3" t="s">
        <v>620</v>
      </c>
      <c r="V3" t="s">
        <v>622</v>
      </c>
      <c r="W3" t="s">
        <v>623</v>
      </c>
      <c r="Y3" t="s">
        <v>624</v>
      </c>
      <c r="Z3">
        <v>14</v>
      </c>
      <c r="AA3" s="217">
        <v>43893</v>
      </c>
      <c r="AB3" s="219">
        <v>155000</v>
      </c>
      <c r="AC3" s="219" t="s">
        <v>625</v>
      </c>
      <c r="AD3" s="219">
        <v>855.69</v>
      </c>
      <c r="AE3" t="s">
        <v>626</v>
      </c>
      <c r="AF3">
        <v>2020</v>
      </c>
      <c r="AG3">
        <v>3</v>
      </c>
    </row>
    <row r="4" spans="1:33" hidden="1">
      <c r="A4" t="s">
        <v>612</v>
      </c>
      <c r="B4" t="s">
        <v>627</v>
      </c>
      <c r="C4" t="e">
        <f>VLOOKUP($B4,#REF!,3,FALSE)</f>
        <v>#REF!</v>
      </c>
      <c r="D4" s="217">
        <v>43894</v>
      </c>
      <c r="E4" s="217">
        <v>43895</v>
      </c>
      <c r="F4" t="s">
        <v>614</v>
      </c>
      <c r="G4">
        <v>76135</v>
      </c>
      <c r="H4" t="s">
        <v>628</v>
      </c>
      <c r="I4" t="s">
        <v>616</v>
      </c>
      <c r="J4" t="s">
        <v>617</v>
      </c>
      <c r="K4">
        <v>92140</v>
      </c>
      <c r="L4">
        <v>2001</v>
      </c>
      <c r="M4">
        <v>11363</v>
      </c>
      <c r="N4" t="s">
        <v>614</v>
      </c>
      <c r="O4">
        <v>118983</v>
      </c>
      <c r="P4" t="s">
        <v>618</v>
      </c>
      <c r="Q4" t="s">
        <v>619</v>
      </c>
      <c r="R4" t="s">
        <v>620</v>
      </c>
      <c r="S4">
        <v>77132</v>
      </c>
      <c r="T4" t="s">
        <v>621</v>
      </c>
      <c r="U4" t="s">
        <v>620</v>
      </c>
      <c r="V4" t="s">
        <v>628</v>
      </c>
      <c r="W4" t="s">
        <v>623</v>
      </c>
      <c r="Y4" t="s">
        <v>629</v>
      </c>
      <c r="Z4">
        <v>81</v>
      </c>
      <c r="AA4" s="217">
        <v>43894</v>
      </c>
      <c r="AB4" s="219">
        <v>0</v>
      </c>
      <c r="AC4" s="219" t="s">
        <v>625</v>
      </c>
      <c r="AD4" s="219">
        <v>-2.82</v>
      </c>
      <c r="AE4" t="s">
        <v>626</v>
      </c>
      <c r="AF4">
        <v>2020</v>
      </c>
      <c r="AG4">
        <v>3</v>
      </c>
    </row>
    <row r="5" spans="1:33" hidden="1">
      <c r="A5" t="s">
        <v>612</v>
      </c>
      <c r="B5" t="s">
        <v>630</v>
      </c>
      <c r="C5" t="e">
        <f>VLOOKUP($B5,#REF!,3,FALSE)</f>
        <v>#REF!</v>
      </c>
      <c r="D5" s="217">
        <v>43895</v>
      </c>
      <c r="E5" s="217">
        <v>43896</v>
      </c>
      <c r="F5" t="s">
        <v>614</v>
      </c>
      <c r="G5">
        <v>71615</v>
      </c>
      <c r="H5" t="s">
        <v>631</v>
      </c>
      <c r="I5" t="s">
        <v>616</v>
      </c>
      <c r="J5" t="s">
        <v>617</v>
      </c>
      <c r="K5">
        <v>92140</v>
      </c>
      <c r="L5">
        <v>2001</v>
      </c>
      <c r="M5">
        <v>11363</v>
      </c>
      <c r="N5" t="s">
        <v>614</v>
      </c>
      <c r="O5">
        <v>118983</v>
      </c>
      <c r="P5" t="s">
        <v>618</v>
      </c>
      <c r="Q5" t="s">
        <v>619</v>
      </c>
      <c r="R5" t="s">
        <v>620</v>
      </c>
      <c r="S5">
        <v>86251</v>
      </c>
      <c r="T5" t="s">
        <v>632</v>
      </c>
      <c r="U5" t="s">
        <v>620</v>
      </c>
      <c r="V5" t="s">
        <v>633</v>
      </c>
      <c r="W5" t="s">
        <v>634</v>
      </c>
      <c r="Y5" t="s">
        <v>635</v>
      </c>
      <c r="Z5">
        <v>20</v>
      </c>
      <c r="AA5" s="217">
        <v>43895</v>
      </c>
      <c r="AB5" s="219">
        <v>40664.28</v>
      </c>
      <c r="AC5" s="219" t="s">
        <v>636</v>
      </c>
      <c r="AD5" s="219">
        <v>1284</v>
      </c>
      <c r="AE5" t="s">
        <v>626</v>
      </c>
      <c r="AF5">
        <v>2020</v>
      </c>
      <c r="AG5">
        <v>3</v>
      </c>
    </row>
    <row r="6" spans="1:33" hidden="1">
      <c r="A6" t="s">
        <v>612</v>
      </c>
      <c r="B6" t="s">
        <v>637</v>
      </c>
      <c r="C6" t="e">
        <f>VLOOKUP($B6,#REF!,3,FALSE)</f>
        <v>#REF!</v>
      </c>
      <c r="D6" s="217">
        <v>43895</v>
      </c>
      <c r="E6" s="217">
        <v>43896</v>
      </c>
      <c r="F6" t="s">
        <v>614</v>
      </c>
      <c r="G6">
        <v>71635</v>
      </c>
      <c r="H6" t="s">
        <v>638</v>
      </c>
      <c r="I6" t="s">
        <v>616</v>
      </c>
      <c r="J6" t="s">
        <v>617</v>
      </c>
      <c r="K6">
        <v>92140</v>
      </c>
      <c r="L6">
        <v>2001</v>
      </c>
      <c r="M6">
        <v>11363</v>
      </c>
      <c r="N6" t="s">
        <v>614</v>
      </c>
      <c r="O6">
        <v>118983</v>
      </c>
      <c r="P6" t="s">
        <v>618</v>
      </c>
      <c r="Q6" t="s">
        <v>619</v>
      </c>
      <c r="R6" t="s">
        <v>620</v>
      </c>
      <c r="S6">
        <v>86251</v>
      </c>
      <c r="T6" t="s">
        <v>632</v>
      </c>
      <c r="U6" t="s">
        <v>620</v>
      </c>
      <c r="V6" t="s">
        <v>639</v>
      </c>
      <c r="W6" t="s">
        <v>634</v>
      </c>
      <c r="Y6" t="s">
        <v>635</v>
      </c>
      <c r="Z6">
        <v>23</v>
      </c>
      <c r="AA6" s="217">
        <v>43895</v>
      </c>
      <c r="AB6" s="219">
        <v>5953.96</v>
      </c>
      <c r="AC6" s="219" t="s">
        <v>636</v>
      </c>
      <c r="AD6" s="219">
        <v>188</v>
      </c>
      <c r="AE6" t="s">
        <v>626</v>
      </c>
      <c r="AF6">
        <v>2020</v>
      </c>
      <c r="AG6">
        <v>3</v>
      </c>
    </row>
    <row r="7" spans="1:33" hidden="1">
      <c r="A7" t="s">
        <v>612</v>
      </c>
      <c r="B7" t="s">
        <v>640</v>
      </c>
      <c r="C7" t="e">
        <f>VLOOKUP($B7,#REF!,3,FALSE)</f>
        <v>#REF!</v>
      </c>
      <c r="D7" s="217">
        <v>43895</v>
      </c>
      <c r="E7" s="217">
        <v>43896</v>
      </c>
      <c r="F7" t="s">
        <v>614</v>
      </c>
      <c r="G7">
        <v>71615</v>
      </c>
      <c r="H7" t="s">
        <v>631</v>
      </c>
      <c r="I7" t="s">
        <v>616</v>
      </c>
      <c r="J7" t="s">
        <v>617</v>
      </c>
      <c r="K7">
        <v>92140</v>
      </c>
      <c r="L7">
        <v>2001</v>
      </c>
      <c r="M7">
        <v>11363</v>
      </c>
      <c r="N7" t="s">
        <v>614</v>
      </c>
      <c r="O7">
        <v>118983</v>
      </c>
      <c r="P7" t="s">
        <v>618</v>
      </c>
      <c r="Q7" t="s">
        <v>619</v>
      </c>
      <c r="R7" t="s">
        <v>620</v>
      </c>
      <c r="S7">
        <v>32255</v>
      </c>
      <c r="T7" t="s">
        <v>641</v>
      </c>
      <c r="U7" t="s">
        <v>620</v>
      </c>
      <c r="V7" t="s">
        <v>642</v>
      </c>
      <c r="W7" t="s">
        <v>643</v>
      </c>
      <c r="Y7" t="s">
        <v>635</v>
      </c>
      <c r="Z7">
        <v>21</v>
      </c>
      <c r="AA7" s="217">
        <v>43895</v>
      </c>
      <c r="AB7" s="219">
        <v>40664.28</v>
      </c>
      <c r="AC7" s="219" t="s">
        <v>636</v>
      </c>
      <c r="AD7" s="219">
        <v>1284</v>
      </c>
      <c r="AE7" t="s">
        <v>626</v>
      </c>
      <c r="AF7">
        <v>2020</v>
      </c>
      <c r="AG7">
        <v>3</v>
      </c>
    </row>
    <row r="8" spans="1:33" hidden="1">
      <c r="A8" t="s">
        <v>612</v>
      </c>
      <c r="B8" t="s">
        <v>644</v>
      </c>
      <c r="C8" t="e">
        <f>VLOOKUP($B8,#REF!,3,FALSE)</f>
        <v>#REF!</v>
      </c>
      <c r="D8" s="217">
        <v>43895</v>
      </c>
      <c r="E8" s="217">
        <v>43896</v>
      </c>
      <c r="F8" t="s">
        <v>614</v>
      </c>
      <c r="G8">
        <v>71635</v>
      </c>
      <c r="H8" t="s">
        <v>638</v>
      </c>
      <c r="I8" t="s">
        <v>616</v>
      </c>
      <c r="J8" t="s">
        <v>617</v>
      </c>
      <c r="K8">
        <v>92140</v>
      </c>
      <c r="L8">
        <v>2001</v>
      </c>
      <c r="M8">
        <v>11363</v>
      </c>
      <c r="N8" t="s">
        <v>614</v>
      </c>
      <c r="O8">
        <v>118983</v>
      </c>
      <c r="P8" t="s">
        <v>618</v>
      </c>
      <c r="Q8" t="s">
        <v>619</v>
      </c>
      <c r="R8" t="s">
        <v>620</v>
      </c>
      <c r="S8">
        <v>32255</v>
      </c>
      <c r="T8" t="s">
        <v>641</v>
      </c>
      <c r="U8" t="s">
        <v>620</v>
      </c>
      <c r="V8" t="s">
        <v>645</v>
      </c>
      <c r="W8" t="s">
        <v>643</v>
      </c>
      <c r="Y8" t="s">
        <v>635</v>
      </c>
      <c r="Z8">
        <v>24</v>
      </c>
      <c r="AA8" s="217">
        <v>43895</v>
      </c>
      <c r="AB8" s="219">
        <v>5953.96</v>
      </c>
      <c r="AC8" s="219" t="s">
        <v>636</v>
      </c>
      <c r="AD8" s="219">
        <v>188</v>
      </c>
      <c r="AE8" t="s">
        <v>626</v>
      </c>
      <c r="AF8">
        <v>2020</v>
      </c>
      <c r="AG8">
        <v>3</v>
      </c>
    </row>
    <row r="9" spans="1:33" hidden="1">
      <c r="A9" t="s">
        <v>612</v>
      </c>
      <c r="B9" t="s">
        <v>646</v>
      </c>
      <c r="C9" t="e">
        <f>VLOOKUP($B9,#REF!,3,FALSE)</f>
        <v>#REF!</v>
      </c>
      <c r="D9" s="217">
        <v>43900</v>
      </c>
      <c r="E9" s="217">
        <v>43900</v>
      </c>
      <c r="F9" t="s">
        <v>614</v>
      </c>
      <c r="G9">
        <v>71620</v>
      </c>
      <c r="H9" t="s">
        <v>647</v>
      </c>
      <c r="I9" t="s">
        <v>616</v>
      </c>
      <c r="J9" t="s">
        <v>617</v>
      </c>
      <c r="K9">
        <v>92140</v>
      </c>
      <c r="L9">
        <v>2001</v>
      </c>
      <c r="M9">
        <v>11363</v>
      </c>
      <c r="N9" t="s">
        <v>614</v>
      </c>
      <c r="O9">
        <v>118983</v>
      </c>
      <c r="P9" t="s">
        <v>618</v>
      </c>
      <c r="Q9" t="s">
        <v>619</v>
      </c>
      <c r="R9" t="s">
        <v>620</v>
      </c>
      <c r="S9">
        <v>55938</v>
      </c>
      <c r="T9" t="s">
        <v>648</v>
      </c>
      <c r="U9" t="s">
        <v>620</v>
      </c>
      <c r="V9" t="s">
        <v>649</v>
      </c>
      <c r="W9" t="s">
        <v>650</v>
      </c>
      <c r="Y9" t="s">
        <v>651</v>
      </c>
      <c r="Z9">
        <v>35</v>
      </c>
      <c r="AA9" s="217">
        <v>43900</v>
      </c>
      <c r="AB9" s="219">
        <v>7092</v>
      </c>
      <c r="AC9" s="219" t="s">
        <v>625</v>
      </c>
      <c r="AD9" s="219">
        <v>39.020000000000003</v>
      </c>
      <c r="AE9" t="s">
        <v>626</v>
      </c>
      <c r="AF9">
        <v>2020</v>
      </c>
      <c r="AG9">
        <v>3</v>
      </c>
    </row>
    <row r="10" spans="1:33" hidden="1">
      <c r="A10" t="s">
        <v>612</v>
      </c>
      <c r="B10" t="s">
        <v>652</v>
      </c>
      <c r="C10" t="e">
        <f>VLOOKUP($B10,#REF!,3,FALSE)</f>
        <v>#REF!</v>
      </c>
      <c r="D10" s="217">
        <v>43903</v>
      </c>
      <c r="E10" s="217">
        <v>43904</v>
      </c>
      <c r="F10" t="s">
        <v>614</v>
      </c>
      <c r="G10">
        <v>76125</v>
      </c>
      <c r="H10" t="s">
        <v>653</v>
      </c>
      <c r="I10" t="s">
        <v>616</v>
      </c>
      <c r="J10" t="s">
        <v>617</v>
      </c>
      <c r="K10">
        <v>92140</v>
      </c>
      <c r="L10">
        <v>2001</v>
      </c>
      <c r="M10">
        <v>11363</v>
      </c>
      <c r="N10" t="s">
        <v>614</v>
      </c>
      <c r="O10">
        <v>118983</v>
      </c>
      <c r="P10" t="s">
        <v>618</v>
      </c>
      <c r="Q10" t="s">
        <v>619</v>
      </c>
      <c r="R10" t="s">
        <v>620</v>
      </c>
      <c r="S10">
        <v>55938</v>
      </c>
      <c r="T10" t="s">
        <v>648</v>
      </c>
      <c r="U10" t="s">
        <v>620</v>
      </c>
      <c r="V10" t="s">
        <v>653</v>
      </c>
      <c r="W10" t="s">
        <v>650</v>
      </c>
      <c r="Y10" t="s">
        <v>654</v>
      </c>
      <c r="Z10">
        <v>70</v>
      </c>
      <c r="AA10" s="217">
        <v>43903</v>
      </c>
      <c r="AB10" s="219">
        <v>0</v>
      </c>
      <c r="AC10" s="219" t="s">
        <v>625</v>
      </c>
      <c r="AD10" s="219">
        <v>0</v>
      </c>
      <c r="AE10" t="s">
        <v>626</v>
      </c>
      <c r="AF10">
        <v>2020</v>
      </c>
      <c r="AG10">
        <v>3</v>
      </c>
    </row>
    <row r="11" spans="1:33" hidden="1">
      <c r="A11" t="s">
        <v>612</v>
      </c>
      <c r="B11" t="s">
        <v>655</v>
      </c>
      <c r="C11" t="e">
        <f>VLOOKUP($B11,#REF!,3,FALSE)</f>
        <v>#REF!</v>
      </c>
      <c r="D11" s="217">
        <v>43900</v>
      </c>
      <c r="E11" s="217">
        <v>43900</v>
      </c>
      <c r="F11" t="s">
        <v>614</v>
      </c>
      <c r="G11">
        <v>71620</v>
      </c>
      <c r="H11" t="s">
        <v>647</v>
      </c>
      <c r="I11" t="s">
        <v>616</v>
      </c>
      <c r="J11" t="s">
        <v>617</v>
      </c>
      <c r="K11">
        <v>92140</v>
      </c>
      <c r="L11">
        <v>2001</v>
      </c>
      <c r="M11">
        <v>11363</v>
      </c>
      <c r="N11" t="s">
        <v>614</v>
      </c>
      <c r="O11">
        <v>118983</v>
      </c>
      <c r="P11" t="s">
        <v>618</v>
      </c>
      <c r="Q11" t="s">
        <v>619</v>
      </c>
      <c r="R11" t="s">
        <v>620</v>
      </c>
      <c r="S11">
        <v>55938</v>
      </c>
      <c r="T11" t="s">
        <v>648</v>
      </c>
      <c r="U11" t="s">
        <v>620</v>
      </c>
      <c r="V11" t="s">
        <v>656</v>
      </c>
      <c r="W11" t="s">
        <v>650</v>
      </c>
      <c r="Y11" t="s">
        <v>651</v>
      </c>
      <c r="Z11">
        <v>30</v>
      </c>
      <c r="AA11" s="217">
        <v>43900</v>
      </c>
      <c r="AB11" s="219">
        <v>5093</v>
      </c>
      <c r="AC11" s="219" t="s">
        <v>625</v>
      </c>
      <c r="AD11" s="219">
        <v>28.02</v>
      </c>
      <c r="AE11" t="s">
        <v>626</v>
      </c>
      <c r="AF11">
        <v>2020</v>
      </c>
      <c r="AG11">
        <v>3</v>
      </c>
    </row>
    <row r="12" spans="1:33" hidden="1">
      <c r="A12" t="s">
        <v>612</v>
      </c>
      <c r="B12" t="s">
        <v>657</v>
      </c>
      <c r="C12" t="e">
        <f>VLOOKUP($B12,#REF!,3,FALSE)</f>
        <v>#REF!</v>
      </c>
      <c r="D12" s="217">
        <v>43903</v>
      </c>
      <c r="E12" s="217">
        <v>43904</v>
      </c>
      <c r="F12" t="s">
        <v>614</v>
      </c>
      <c r="G12">
        <v>76125</v>
      </c>
      <c r="H12" t="s">
        <v>653</v>
      </c>
      <c r="I12" t="s">
        <v>616</v>
      </c>
      <c r="J12" t="s">
        <v>617</v>
      </c>
      <c r="K12">
        <v>92140</v>
      </c>
      <c r="L12">
        <v>2001</v>
      </c>
      <c r="M12">
        <v>11363</v>
      </c>
      <c r="N12" t="s">
        <v>614</v>
      </c>
      <c r="O12">
        <v>118983</v>
      </c>
      <c r="P12" t="s">
        <v>618</v>
      </c>
      <c r="Q12" t="s">
        <v>619</v>
      </c>
      <c r="R12" t="s">
        <v>620</v>
      </c>
      <c r="S12">
        <v>55938</v>
      </c>
      <c r="T12" t="s">
        <v>648</v>
      </c>
      <c r="U12" t="s">
        <v>620</v>
      </c>
      <c r="V12" t="s">
        <v>653</v>
      </c>
      <c r="W12" t="s">
        <v>650</v>
      </c>
      <c r="Y12" t="s">
        <v>654</v>
      </c>
      <c r="Z12">
        <v>65</v>
      </c>
      <c r="AA12" s="217">
        <v>43903</v>
      </c>
      <c r="AB12" s="219">
        <v>0</v>
      </c>
      <c r="AC12" s="219" t="s">
        <v>625</v>
      </c>
      <c r="AD12" s="219">
        <v>0</v>
      </c>
      <c r="AE12" t="s">
        <v>626</v>
      </c>
      <c r="AF12">
        <v>2020</v>
      </c>
      <c r="AG12">
        <v>3</v>
      </c>
    </row>
    <row r="13" spans="1:33" hidden="1">
      <c r="A13" t="s">
        <v>658</v>
      </c>
      <c r="B13" t="s">
        <v>659</v>
      </c>
      <c r="C13" t="e">
        <f>VLOOKUP($B13,#REF!,3,FALSE)</f>
        <v>#REF!</v>
      </c>
      <c r="D13" s="217">
        <v>43909</v>
      </c>
      <c r="E13" s="217">
        <v>43910</v>
      </c>
      <c r="F13" t="s">
        <v>614</v>
      </c>
      <c r="G13">
        <v>71615</v>
      </c>
      <c r="H13" t="s">
        <v>631</v>
      </c>
      <c r="I13" t="s">
        <v>616</v>
      </c>
      <c r="J13" t="s">
        <v>617</v>
      </c>
      <c r="K13">
        <v>92140</v>
      </c>
      <c r="L13">
        <v>2001</v>
      </c>
      <c r="M13">
        <v>11363</v>
      </c>
      <c r="N13" t="s">
        <v>614</v>
      </c>
      <c r="O13">
        <v>118983</v>
      </c>
      <c r="P13" t="s">
        <v>618</v>
      </c>
      <c r="Q13" t="s">
        <v>620</v>
      </c>
      <c r="R13" t="s">
        <v>660</v>
      </c>
      <c r="S13">
        <v>86251</v>
      </c>
      <c r="T13" t="s">
        <v>632</v>
      </c>
      <c r="U13">
        <v>16202</v>
      </c>
      <c r="V13" t="s">
        <v>661</v>
      </c>
      <c r="W13" t="s">
        <v>662</v>
      </c>
      <c r="Y13" t="s">
        <v>663</v>
      </c>
      <c r="Z13">
        <v>8</v>
      </c>
      <c r="AA13" s="217">
        <v>43909</v>
      </c>
      <c r="AB13" s="219">
        <v>46618.239999999998</v>
      </c>
      <c r="AC13" s="219" t="s">
        <v>636</v>
      </c>
      <c r="AD13" s="219">
        <v>1472</v>
      </c>
      <c r="AE13" t="s">
        <v>626</v>
      </c>
      <c r="AF13">
        <v>2020</v>
      </c>
      <c r="AG13">
        <v>3</v>
      </c>
    </row>
    <row r="14" spans="1:33" hidden="1">
      <c r="A14" t="s">
        <v>658</v>
      </c>
      <c r="B14" t="s">
        <v>664</v>
      </c>
      <c r="C14" t="e">
        <f>VLOOKUP($B14,#REF!,3,FALSE)</f>
        <v>#REF!</v>
      </c>
      <c r="D14" s="217">
        <v>43909</v>
      </c>
      <c r="E14" s="217">
        <v>43910</v>
      </c>
      <c r="F14" t="s">
        <v>614</v>
      </c>
      <c r="G14">
        <v>71615</v>
      </c>
      <c r="H14" t="s">
        <v>631</v>
      </c>
      <c r="I14" t="s">
        <v>616</v>
      </c>
      <c r="J14" t="s">
        <v>617</v>
      </c>
      <c r="K14">
        <v>92140</v>
      </c>
      <c r="L14">
        <v>2001</v>
      </c>
      <c r="M14">
        <v>11363</v>
      </c>
      <c r="N14" t="s">
        <v>614</v>
      </c>
      <c r="O14">
        <v>118983</v>
      </c>
      <c r="P14" t="s">
        <v>618</v>
      </c>
      <c r="Q14" t="s">
        <v>620</v>
      </c>
      <c r="R14" t="s">
        <v>660</v>
      </c>
      <c r="S14">
        <v>86251</v>
      </c>
      <c r="T14" t="s">
        <v>632</v>
      </c>
      <c r="U14">
        <v>16202</v>
      </c>
      <c r="V14" t="s">
        <v>661</v>
      </c>
      <c r="W14" t="s">
        <v>662</v>
      </c>
      <c r="Y14" t="s">
        <v>663</v>
      </c>
      <c r="Z14">
        <v>9</v>
      </c>
      <c r="AA14" s="217">
        <v>43909</v>
      </c>
      <c r="AB14" s="219">
        <v>-40664.28</v>
      </c>
      <c r="AC14" s="219" t="s">
        <v>636</v>
      </c>
      <c r="AD14" s="219">
        <v>-1284</v>
      </c>
      <c r="AE14" t="s">
        <v>626</v>
      </c>
      <c r="AF14">
        <v>2020</v>
      </c>
      <c r="AG14">
        <v>3</v>
      </c>
    </row>
    <row r="15" spans="1:33" hidden="1">
      <c r="A15" t="s">
        <v>658</v>
      </c>
      <c r="B15" t="s">
        <v>665</v>
      </c>
      <c r="C15" t="e">
        <f>VLOOKUP($B15,#REF!,3,FALSE)</f>
        <v>#REF!</v>
      </c>
      <c r="D15" s="217">
        <v>43909</v>
      </c>
      <c r="E15" s="217">
        <v>43910</v>
      </c>
      <c r="F15" t="s">
        <v>614</v>
      </c>
      <c r="G15">
        <v>71635</v>
      </c>
      <c r="H15" t="s">
        <v>638</v>
      </c>
      <c r="I15" t="s">
        <v>616</v>
      </c>
      <c r="J15" t="s">
        <v>617</v>
      </c>
      <c r="K15">
        <v>92140</v>
      </c>
      <c r="L15">
        <v>2001</v>
      </c>
      <c r="M15">
        <v>11363</v>
      </c>
      <c r="N15" t="s">
        <v>614</v>
      </c>
      <c r="O15">
        <v>118983</v>
      </c>
      <c r="P15" t="s">
        <v>618</v>
      </c>
      <c r="Q15" t="s">
        <v>620</v>
      </c>
      <c r="R15" t="s">
        <v>660</v>
      </c>
      <c r="S15">
        <v>86251</v>
      </c>
      <c r="T15" t="s">
        <v>632</v>
      </c>
      <c r="U15">
        <v>16202</v>
      </c>
      <c r="V15" t="s">
        <v>661</v>
      </c>
      <c r="W15" t="s">
        <v>662</v>
      </c>
      <c r="Y15" t="s">
        <v>663</v>
      </c>
      <c r="Z15">
        <v>12</v>
      </c>
      <c r="AA15" s="217">
        <v>43909</v>
      </c>
      <c r="AB15" s="219">
        <v>-5953.96</v>
      </c>
      <c r="AC15" s="219" t="s">
        <v>636</v>
      </c>
      <c r="AD15" s="219">
        <v>-188</v>
      </c>
      <c r="AE15" t="s">
        <v>626</v>
      </c>
      <c r="AF15">
        <v>2020</v>
      </c>
      <c r="AG15">
        <v>3</v>
      </c>
    </row>
    <row r="16" spans="1:33" hidden="1">
      <c r="A16" t="s">
        <v>658</v>
      </c>
      <c r="B16" t="s">
        <v>666</v>
      </c>
      <c r="C16" t="e">
        <f>VLOOKUP($B16,#REF!,3,FALSE)</f>
        <v>#REF!</v>
      </c>
      <c r="D16" s="217">
        <v>43909</v>
      </c>
      <c r="E16" s="217">
        <v>43910</v>
      </c>
      <c r="F16" t="s">
        <v>614</v>
      </c>
      <c r="G16">
        <v>71615</v>
      </c>
      <c r="H16" t="s">
        <v>631</v>
      </c>
      <c r="I16" t="s">
        <v>616</v>
      </c>
      <c r="J16" t="s">
        <v>617</v>
      </c>
      <c r="K16">
        <v>92140</v>
      </c>
      <c r="L16">
        <v>2001</v>
      </c>
      <c r="M16">
        <v>11363</v>
      </c>
      <c r="N16" t="s">
        <v>614</v>
      </c>
      <c r="O16">
        <v>118983</v>
      </c>
      <c r="P16" t="s">
        <v>618</v>
      </c>
      <c r="Q16" t="s">
        <v>620</v>
      </c>
      <c r="R16" t="s">
        <v>667</v>
      </c>
      <c r="S16">
        <v>32255</v>
      </c>
      <c r="T16" t="s">
        <v>641</v>
      </c>
      <c r="U16">
        <v>16203</v>
      </c>
      <c r="V16" t="s">
        <v>668</v>
      </c>
      <c r="W16" t="s">
        <v>662</v>
      </c>
      <c r="Y16" t="s">
        <v>663</v>
      </c>
      <c r="Z16">
        <v>10</v>
      </c>
      <c r="AA16" s="217">
        <v>43909</v>
      </c>
      <c r="AB16" s="219">
        <v>46618.239999999998</v>
      </c>
      <c r="AC16" s="219" t="s">
        <v>636</v>
      </c>
      <c r="AD16" s="219">
        <v>1472</v>
      </c>
      <c r="AE16" t="s">
        <v>626</v>
      </c>
      <c r="AF16">
        <v>2020</v>
      </c>
      <c r="AG16">
        <v>3</v>
      </c>
    </row>
    <row r="17" spans="1:33" hidden="1">
      <c r="A17" t="s">
        <v>658</v>
      </c>
      <c r="B17" t="s">
        <v>669</v>
      </c>
      <c r="C17" t="e">
        <f>VLOOKUP($B17,#REF!,3,FALSE)</f>
        <v>#REF!</v>
      </c>
      <c r="D17" s="217">
        <v>43909</v>
      </c>
      <c r="E17" s="217">
        <v>43910</v>
      </c>
      <c r="F17" t="s">
        <v>614</v>
      </c>
      <c r="G17">
        <v>71615</v>
      </c>
      <c r="H17" t="s">
        <v>631</v>
      </c>
      <c r="I17" t="s">
        <v>616</v>
      </c>
      <c r="J17" t="s">
        <v>617</v>
      </c>
      <c r="K17">
        <v>92140</v>
      </c>
      <c r="L17">
        <v>2001</v>
      </c>
      <c r="M17">
        <v>11363</v>
      </c>
      <c r="N17" t="s">
        <v>614</v>
      </c>
      <c r="O17">
        <v>118983</v>
      </c>
      <c r="P17" t="s">
        <v>618</v>
      </c>
      <c r="Q17" t="s">
        <v>620</v>
      </c>
      <c r="R17" t="s">
        <v>667</v>
      </c>
      <c r="S17">
        <v>32255</v>
      </c>
      <c r="T17" t="s">
        <v>641</v>
      </c>
      <c r="U17">
        <v>16203</v>
      </c>
      <c r="V17" t="s">
        <v>668</v>
      </c>
      <c r="W17" t="s">
        <v>662</v>
      </c>
      <c r="Y17" t="s">
        <v>663</v>
      </c>
      <c r="Z17">
        <v>7</v>
      </c>
      <c r="AA17" s="217">
        <v>43909</v>
      </c>
      <c r="AB17" s="219">
        <v>-40664.28</v>
      </c>
      <c r="AC17" s="219" t="s">
        <v>636</v>
      </c>
      <c r="AD17" s="219">
        <v>-1284</v>
      </c>
      <c r="AE17" t="s">
        <v>626</v>
      </c>
      <c r="AF17">
        <v>2020</v>
      </c>
      <c r="AG17">
        <v>3</v>
      </c>
    </row>
    <row r="18" spans="1:33" hidden="1">
      <c r="A18" t="s">
        <v>658</v>
      </c>
      <c r="B18" t="s">
        <v>670</v>
      </c>
      <c r="C18" t="e">
        <f>VLOOKUP($B18,#REF!,3,FALSE)</f>
        <v>#REF!</v>
      </c>
      <c r="D18" s="217">
        <v>43909</v>
      </c>
      <c r="E18" s="217">
        <v>43910</v>
      </c>
      <c r="F18" t="s">
        <v>614</v>
      </c>
      <c r="G18">
        <v>71635</v>
      </c>
      <c r="H18" t="s">
        <v>638</v>
      </c>
      <c r="I18" t="s">
        <v>616</v>
      </c>
      <c r="J18" t="s">
        <v>617</v>
      </c>
      <c r="K18">
        <v>92140</v>
      </c>
      <c r="L18">
        <v>2001</v>
      </c>
      <c r="M18">
        <v>11363</v>
      </c>
      <c r="N18" t="s">
        <v>614</v>
      </c>
      <c r="O18">
        <v>118983</v>
      </c>
      <c r="P18" t="s">
        <v>618</v>
      </c>
      <c r="Q18" t="s">
        <v>620</v>
      </c>
      <c r="R18" t="s">
        <v>667</v>
      </c>
      <c r="S18">
        <v>32255</v>
      </c>
      <c r="T18" t="s">
        <v>641</v>
      </c>
      <c r="U18">
        <v>16203</v>
      </c>
      <c r="V18" t="s">
        <v>668</v>
      </c>
      <c r="W18" t="s">
        <v>662</v>
      </c>
      <c r="Y18" t="s">
        <v>663</v>
      </c>
      <c r="Z18">
        <v>11</v>
      </c>
      <c r="AA18" s="217">
        <v>43909</v>
      </c>
      <c r="AB18" s="219">
        <v>-5953.96</v>
      </c>
      <c r="AC18" s="219" t="s">
        <v>636</v>
      </c>
      <c r="AD18" s="219">
        <v>-188</v>
      </c>
      <c r="AE18" t="s">
        <v>626</v>
      </c>
      <c r="AF18">
        <v>2020</v>
      </c>
      <c r="AG18">
        <v>3</v>
      </c>
    </row>
    <row r="19" spans="1:33" hidden="1">
      <c r="A19" t="s">
        <v>612</v>
      </c>
      <c r="B19" t="s">
        <v>671</v>
      </c>
      <c r="C19" t="e">
        <f>VLOOKUP($B19,#REF!,3,FALSE)</f>
        <v>#REF!</v>
      </c>
      <c r="D19" s="217">
        <v>43909</v>
      </c>
      <c r="E19" s="217">
        <v>43915</v>
      </c>
      <c r="F19" t="s">
        <v>614</v>
      </c>
      <c r="G19">
        <v>71605</v>
      </c>
      <c r="H19" t="s">
        <v>672</v>
      </c>
      <c r="I19" t="s">
        <v>616</v>
      </c>
      <c r="J19" t="s">
        <v>617</v>
      </c>
      <c r="K19">
        <v>92140</v>
      </c>
      <c r="L19">
        <v>2001</v>
      </c>
      <c r="M19">
        <v>11363</v>
      </c>
      <c r="N19" t="s">
        <v>614</v>
      </c>
      <c r="O19">
        <v>118983</v>
      </c>
      <c r="P19" t="s">
        <v>618</v>
      </c>
      <c r="Q19" t="s">
        <v>619</v>
      </c>
      <c r="R19" t="s">
        <v>620</v>
      </c>
      <c r="S19">
        <v>54359</v>
      </c>
      <c r="T19" t="s">
        <v>673</v>
      </c>
      <c r="U19" t="s">
        <v>620</v>
      </c>
      <c r="V19" t="s">
        <v>674</v>
      </c>
      <c r="W19" t="s">
        <v>675</v>
      </c>
      <c r="Y19" t="s">
        <v>676</v>
      </c>
      <c r="Z19">
        <v>21</v>
      </c>
      <c r="AA19" s="217">
        <v>43909</v>
      </c>
      <c r="AB19" s="219">
        <v>13325</v>
      </c>
      <c r="AC19" s="219" t="s">
        <v>636</v>
      </c>
      <c r="AD19" s="219">
        <v>420.75</v>
      </c>
      <c r="AE19" t="s">
        <v>626</v>
      </c>
      <c r="AF19">
        <v>2020</v>
      </c>
      <c r="AG19">
        <v>3</v>
      </c>
    </row>
    <row r="20" spans="1:33" hidden="1">
      <c r="A20" t="s">
        <v>612</v>
      </c>
      <c r="B20" t="s">
        <v>677</v>
      </c>
      <c r="C20" t="e">
        <f>VLOOKUP($B20,#REF!,3,FALSE)</f>
        <v>#REF!</v>
      </c>
      <c r="D20" s="217">
        <v>43917</v>
      </c>
      <c r="E20" s="217">
        <v>43918</v>
      </c>
      <c r="F20" t="s">
        <v>614</v>
      </c>
      <c r="G20">
        <v>76135</v>
      </c>
      <c r="H20" t="s">
        <v>628</v>
      </c>
      <c r="I20" t="s">
        <v>616</v>
      </c>
      <c r="J20" t="s">
        <v>617</v>
      </c>
      <c r="K20">
        <v>92140</v>
      </c>
      <c r="L20">
        <v>2001</v>
      </c>
      <c r="M20">
        <v>11363</v>
      </c>
      <c r="N20" t="s">
        <v>614</v>
      </c>
      <c r="O20">
        <v>118983</v>
      </c>
      <c r="P20" t="s">
        <v>618</v>
      </c>
      <c r="Q20" t="s">
        <v>619</v>
      </c>
      <c r="R20" t="s">
        <v>620</v>
      </c>
      <c r="S20">
        <v>54359</v>
      </c>
      <c r="T20" t="s">
        <v>673</v>
      </c>
      <c r="U20" t="s">
        <v>620</v>
      </c>
      <c r="V20" t="s">
        <v>628</v>
      </c>
      <c r="W20" t="s">
        <v>675</v>
      </c>
      <c r="Y20" t="s">
        <v>678</v>
      </c>
      <c r="Z20">
        <v>61</v>
      </c>
      <c r="AA20" s="217">
        <v>43917</v>
      </c>
      <c r="AB20" s="219">
        <v>0</v>
      </c>
      <c r="AC20" s="219" t="s">
        <v>636</v>
      </c>
      <c r="AD20" s="219">
        <v>0</v>
      </c>
      <c r="AE20" t="s">
        <v>626</v>
      </c>
      <c r="AF20">
        <v>2020</v>
      </c>
      <c r="AG20">
        <v>3</v>
      </c>
    </row>
    <row r="21" spans="1:33" hidden="1">
      <c r="A21" t="s">
        <v>612</v>
      </c>
      <c r="B21" t="s">
        <v>679</v>
      </c>
      <c r="C21" t="e">
        <f>VLOOKUP($B21,#REF!,3,FALSE)</f>
        <v>#REF!</v>
      </c>
      <c r="D21" s="217">
        <v>43909</v>
      </c>
      <c r="E21" s="217">
        <v>43914</v>
      </c>
      <c r="F21" t="s">
        <v>614</v>
      </c>
      <c r="G21">
        <v>16005</v>
      </c>
      <c r="H21" t="s">
        <v>680</v>
      </c>
      <c r="I21" t="s">
        <v>616</v>
      </c>
      <c r="J21" t="s">
        <v>617</v>
      </c>
      <c r="K21">
        <v>92140</v>
      </c>
      <c r="L21" t="s">
        <v>681</v>
      </c>
      <c r="M21">
        <v>11363</v>
      </c>
      <c r="N21" t="s">
        <v>614</v>
      </c>
      <c r="O21">
        <v>118983</v>
      </c>
      <c r="P21" t="s">
        <v>682</v>
      </c>
      <c r="Q21" t="s">
        <v>619</v>
      </c>
      <c r="R21" t="s">
        <v>620</v>
      </c>
      <c r="S21">
        <v>86127</v>
      </c>
      <c r="T21" t="s">
        <v>683</v>
      </c>
      <c r="U21" t="s">
        <v>620</v>
      </c>
      <c r="V21" t="s">
        <v>684</v>
      </c>
      <c r="W21" t="s">
        <v>685</v>
      </c>
      <c r="Y21" t="s">
        <v>686</v>
      </c>
      <c r="Z21">
        <v>1</v>
      </c>
      <c r="AA21" s="217">
        <v>43909</v>
      </c>
      <c r="AB21" s="219">
        <v>13395544</v>
      </c>
      <c r="AC21" s="219" t="s">
        <v>625</v>
      </c>
      <c r="AD21" s="219">
        <v>73707.19</v>
      </c>
      <c r="AE21" t="s">
        <v>626</v>
      </c>
      <c r="AF21">
        <v>2020</v>
      </c>
      <c r="AG21">
        <v>3</v>
      </c>
    </row>
    <row r="22" spans="1:33">
      <c r="A22" s="262" t="s">
        <v>658</v>
      </c>
      <c r="B22" s="262" t="s">
        <v>924</v>
      </c>
      <c r="C22" s="262" t="e">
        <f>VLOOKUP($B22,#REF!,3,FALSE)</f>
        <v>#REF!</v>
      </c>
      <c r="D22" s="263">
        <v>44005</v>
      </c>
      <c r="E22" s="263">
        <v>44007</v>
      </c>
      <c r="F22" s="262" t="s">
        <v>614</v>
      </c>
      <c r="G22" s="262">
        <v>16005</v>
      </c>
      <c r="H22" s="262" t="s">
        <v>680</v>
      </c>
      <c r="I22" s="262" t="s">
        <v>616</v>
      </c>
      <c r="J22" s="262" t="s">
        <v>617</v>
      </c>
      <c r="K22" s="262">
        <v>92140</v>
      </c>
      <c r="L22" s="262" t="s">
        <v>681</v>
      </c>
      <c r="M22" s="262">
        <v>11363</v>
      </c>
      <c r="N22" s="262" t="s">
        <v>614</v>
      </c>
      <c r="O22" s="262">
        <v>118983</v>
      </c>
      <c r="P22" s="262" t="s">
        <v>682</v>
      </c>
      <c r="Q22" s="262" t="s">
        <v>620</v>
      </c>
      <c r="R22" s="262" t="s">
        <v>921</v>
      </c>
      <c r="S22" s="262">
        <v>86127</v>
      </c>
      <c r="T22" s="262" t="s">
        <v>683</v>
      </c>
      <c r="U22" s="262">
        <v>16284</v>
      </c>
      <c r="V22" s="262" t="s">
        <v>920</v>
      </c>
      <c r="W22" s="262" t="s">
        <v>919</v>
      </c>
      <c r="X22" s="262"/>
      <c r="Y22" s="262" t="s">
        <v>918</v>
      </c>
      <c r="Z22" s="262">
        <v>1</v>
      </c>
      <c r="AA22" s="263">
        <v>44005</v>
      </c>
      <c r="AB22" s="264">
        <v>-348407</v>
      </c>
      <c r="AC22" s="264" t="s">
        <v>625</v>
      </c>
      <c r="AD22" s="264">
        <v>-1917.06</v>
      </c>
      <c r="AE22" s="262" t="s">
        <v>626</v>
      </c>
      <c r="AF22" s="262">
        <v>2020</v>
      </c>
      <c r="AG22" s="262">
        <v>6</v>
      </c>
    </row>
    <row r="23" spans="1:33">
      <c r="A23" s="262" t="s">
        <v>658</v>
      </c>
      <c r="B23" s="262" t="s">
        <v>923</v>
      </c>
      <c r="C23" s="262" t="e">
        <f>VLOOKUP($B23,#REF!,3,FALSE)</f>
        <v>#REF!</v>
      </c>
      <c r="D23" s="263">
        <v>44005</v>
      </c>
      <c r="E23" s="263">
        <v>44007</v>
      </c>
      <c r="F23" s="262" t="s">
        <v>614</v>
      </c>
      <c r="G23" s="262">
        <v>71405</v>
      </c>
      <c r="H23" s="262" t="s">
        <v>900</v>
      </c>
      <c r="I23" s="262" t="s">
        <v>616</v>
      </c>
      <c r="J23" s="262" t="s">
        <v>617</v>
      </c>
      <c r="K23" s="262">
        <v>92140</v>
      </c>
      <c r="L23" s="262" t="s">
        <v>681</v>
      </c>
      <c r="M23" s="262">
        <v>11363</v>
      </c>
      <c r="N23" s="262" t="s">
        <v>614</v>
      </c>
      <c r="O23" s="262">
        <v>118983</v>
      </c>
      <c r="P23" s="262" t="s">
        <v>898</v>
      </c>
      <c r="Q23" s="262" t="s">
        <v>620</v>
      </c>
      <c r="R23" s="262" t="s">
        <v>921</v>
      </c>
      <c r="S23" s="262">
        <v>86127</v>
      </c>
      <c r="T23" s="262" t="s">
        <v>683</v>
      </c>
      <c r="U23" s="262">
        <v>16284</v>
      </c>
      <c r="V23" s="262" t="s">
        <v>920</v>
      </c>
      <c r="W23" s="262" t="s">
        <v>919</v>
      </c>
      <c r="X23" s="262"/>
      <c r="Y23" s="262" t="s">
        <v>918</v>
      </c>
      <c r="Z23" s="262">
        <v>8</v>
      </c>
      <c r="AA23" s="263">
        <v>44005</v>
      </c>
      <c r="AB23" s="264">
        <v>344807</v>
      </c>
      <c r="AC23" s="264" t="s">
        <v>625</v>
      </c>
      <c r="AD23" s="264">
        <v>1897.25</v>
      </c>
      <c r="AE23" s="262" t="s">
        <v>626</v>
      </c>
      <c r="AF23" s="262">
        <v>2020</v>
      </c>
      <c r="AG23" s="262">
        <v>6</v>
      </c>
    </row>
    <row r="24" spans="1:33">
      <c r="A24" s="262" t="s">
        <v>658</v>
      </c>
      <c r="B24" s="262" t="s">
        <v>922</v>
      </c>
      <c r="C24" s="262" t="e">
        <f>VLOOKUP($B24,#REF!,3,FALSE)</f>
        <v>#REF!</v>
      </c>
      <c r="D24" s="263">
        <v>44005</v>
      </c>
      <c r="E24" s="263">
        <v>44007</v>
      </c>
      <c r="F24" s="262" t="s">
        <v>614</v>
      </c>
      <c r="G24" s="262">
        <v>71605</v>
      </c>
      <c r="H24" s="262" t="s">
        <v>672</v>
      </c>
      <c r="I24" s="262" t="s">
        <v>616</v>
      </c>
      <c r="J24" s="262" t="s">
        <v>617</v>
      </c>
      <c r="K24" s="262">
        <v>92140</v>
      </c>
      <c r="L24" s="262" t="s">
        <v>681</v>
      </c>
      <c r="M24" s="262">
        <v>11363</v>
      </c>
      <c r="N24" s="262" t="s">
        <v>614</v>
      </c>
      <c r="O24" s="262">
        <v>118983</v>
      </c>
      <c r="P24" s="262" t="s">
        <v>898</v>
      </c>
      <c r="Q24" s="262" t="s">
        <v>620</v>
      </c>
      <c r="R24" s="262" t="s">
        <v>921</v>
      </c>
      <c r="S24" s="262">
        <v>86127</v>
      </c>
      <c r="T24" s="262" t="s">
        <v>683</v>
      </c>
      <c r="U24" s="262">
        <v>16284</v>
      </c>
      <c r="V24" s="262" t="s">
        <v>920</v>
      </c>
      <c r="W24" s="262" t="s">
        <v>919</v>
      </c>
      <c r="X24" s="262"/>
      <c r="Y24" s="262" t="s">
        <v>918</v>
      </c>
      <c r="Z24" s="262">
        <v>9</v>
      </c>
      <c r="AA24" s="263">
        <v>44005</v>
      </c>
      <c r="AB24" s="264">
        <v>3600</v>
      </c>
      <c r="AC24" s="264" t="s">
        <v>625</v>
      </c>
      <c r="AD24" s="264">
        <v>19.809999999999999</v>
      </c>
      <c r="AE24" s="262" t="s">
        <v>626</v>
      </c>
      <c r="AF24" s="262">
        <v>2020</v>
      </c>
      <c r="AG24" s="262">
        <v>6</v>
      </c>
    </row>
    <row r="25" spans="1:33">
      <c r="A25" s="262" t="s">
        <v>612</v>
      </c>
      <c r="B25" s="262" t="s">
        <v>917</v>
      </c>
      <c r="C25" s="262" t="e">
        <f>VLOOKUP($B25,#REF!,3,FALSE)</f>
        <v>#REF!</v>
      </c>
      <c r="D25" s="263">
        <v>44011</v>
      </c>
      <c r="E25" s="263">
        <v>44013</v>
      </c>
      <c r="F25" s="262" t="s">
        <v>614</v>
      </c>
      <c r="G25" s="262">
        <v>71405</v>
      </c>
      <c r="H25" s="262" t="s">
        <v>900</v>
      </c>
      <c r="I25" s="262" t="s">
        <v>616</v>
      </c>
      <c r="J25" s="262" t="s">
        <v>617</v>
      </c>
      <c r="K25" s="262">
        <v>92140</v>
      </c>
      <c r="L25" s="262">
        <v>2001</v>
      </c>
      <c r="M25" s="262">
        <v>11363</v>
      </c>
      <c r="N25" s="262" t="s">
        <v>614</v>
      </c>
      <c r="O25" s="262">
        <v>118983</v>
      </c>
      <c r="P25" s="262" t="s">
        <v>737</v>
      </c>
      <c r="Q25" s="262" t="s">
        <v>620</v>
      </c>
      <c r="R25" s="262" t="s">
        <v>620</v>
      </c>
      <c r="S25" s="262">
        <v>90555</v>
      </c>
      <c r="T25" s="262" t="s">
        <v>913</v>
      </c>
      <c r="U25" s="262" t="s">
        <v>620</v>
      </c>
      <c r="V25" s="262" t="s">
        <v>916</v>
      </c>
      <c r="W25" s="262" t="s">
        <v>912</v>
      </c>
      <c r="X25" s="262"/>
      <c r="Y25" s="262" t="s">
        <v>915</v>
      </c>
      <c r="Z25" s="262">
        <v>2</v>
      </c>
      <c r="AA25" s="263">
        <v>44011</v>
      </c>
      <c r="AB25" s="264">
        <v>6810</v>
      </c>
      <c r="AC25" s="264" t="s">
        <v>625</v>
      </c>
      <c r="AD25" s="264">
        <v>36.57</v>
      </c>
      <c r="AE25" s="262" t="s">
        <v>626</v>
      </c>
      <c r="AF25" s="262">
        <v>2020</v>
      </c>
      <c r="AG25" s="262">
        <v>6</v>
      </c>
    </row>
    <row r="26" spans="1:33">
      <c r="A26" s="262" t="s">
        <v>612</v>
      </c>
      <c r="B26" s="262" t="s">
        <v>914</v>
      </c>
      <c r="C26" s="262" t="e">
        <f>VLOOKUP($B26,#REF!,3,FALSE)</f>
        <v>#REF!</v>
      </c>
      <c r="D26" s="263">
        <v>44015</v>
      </c>
      <c r="E26" s="263">
        <v>44016</v>
      </c>
      <c r="F26" s="262" t="s">
        <v>614</v>
      </c>
      <c r="G26" s="262">
        <v>76125</v>
      </c>
      <c r="H26" s="262" t="s">
        <v>653</v>
      </c>
      <c r="I26" s="262" t="s">
        <v>616</v>
      </c>
      <c r="J26" s="262" t="s">
        <v>617</v>
      </c>
      <c r="K26" s="262">
        <v>92140</v>
      </c>
      <c r="L26" s="262">
        <v>2001</v>
      </c>
      <c r="M26" s="262">
        <v>11363</v>
      </c>
      <c r="N26" s="262" t="s">
        <v>614</v>
      </c>
      <c r="O26" s="262">
        <v>118983</v>
      </c>
      <c r="P26" s="262" t="s">
        <v>737</v>
      </c>
      <c r="Q26" s="262" t="s">
        <v>620</v>
      </c>
      <c r="R26" s="262" t="s">
        <v>620</v>
      </c>
      <c r="S26" s="262">
        <v>90555</v>
      </c>
      <c r="T26" s="262" t="s">
        <v>913</v>
      </c>
      <c r="U26" s="262" t="s">
        <v>620</v>
      </c>
      <c r="V26" s="262" t="s">
        <v>653</v>
      </c>
      <c r="W26" s="262" t="s">
        <v>912</v>
      </c>
      <c r="X26" s="262"/>
      <c r="Y26" s="262" t="s">
        <v>911</v>
      </c>
      <c r="Z26" s="262">
        <v>38</v>
      </c>
      <c r="AA26" s="263">
        <v>44015</v>
      </c>
      <c r="AB26" s="264">
        <v>0</v>
      </c>
      <c r="AC26" s="264" t="s">
        <v>625</v>
      </c>
      <c r="AD26" s="264">
        <v>0.1</v>
      </c>
      <c r="AE26" s="262" t="s">
        <v>626</v>
      </c>
      <c r="AF26" s="262">
        <v>2020</v>
      </c>
      <c r="AG26" s="262">
        <v>7</v>
      </c>
    </row>
    <row r="27" spans="1:33">
      <c r="A27" s="262" t="s">
        <v>612</v>
      </c>
      <c r="B27" s="262" t="s">
        <v>910</v>
      </c>
      <c r="C27" s="262" t="e">
        <f>VLOOKUP($B27,#REF!,3,FALSE)</f>
        <v>#REF!</v>
      </c>
      <c r="D27" s="263">
        <v>44014</v>
      </c>
      <c r="E27" s="263">
        <v>44015</v>
      </c>
      <c r="F27" s="262" t="s">
        <v>614</v>
      </c>
      <c r="G27" s="262">
        <v>75705</v>
      </c>
      <c r="H27" s="262" t="s">
        <v>909</v>
      </c>
      <c r="I27" s="262" t="s">
        <v>616</v>
      </c>
      <c r="J27" s="262" t="s">
        <v>617</v>
      </c>
      <c r="K27" s="262">
        <v>92140</v>
      </c>
      <c r="L27" s="262">
        <v>2001</v>
      </c>
      <c r="M27" s="262">
        <v>11363</v>
      </c>
      <c r="N27" s="262" t="s">
        <v>614</v>
      </c>
      <c r="O27" s="262">
        <v>118983</v>
      </c>
      <c r="P27" s="262" t="s">
        <v>618</v>
      </c>
      <c r="Q27" s="262" t="s">
        <v>620</v>
      </c>
      <c r="R27" s="262" t="s">
        <v>620</v>
      </c>
      <c r="S27" s="262">
        <v>82503</v>
      </c>
      <c r="T27" s="262" t="s">
        <v>906</v>
      </c>
      <c r="U27" s="262" t="s">
        <v>620</v>
      </c>
      <c r="V27" s="262" t="s">
        <v>905</v>
      </c>
      <c r="W27" s="262" t="s">
        <v>904</v>
      </c>
      <c r="X27" s="262"/>
      <c r="Y27" s="262" t="s">
        <v>903</v>
      </c>
      <c r="Z27" s="262">
        <v>34</v>
      </c>
      <c r="AA27" s="263">
        <v>44014</v>
      </c>
      <c r="AB27" s="264">
        <v>2151</v>
      </c>
      <c r="AC27" s="264" t="s">
        <v>625</v>
      </c>
      <c r="AD27" s="264">
        <v>11.58</v>
      </c>
      <c r="AE27" s="262" t="s">
        <v>626</v>
      </c>
      <c r="AF27" s="262">
        <v>2020</v>
      </c>
      <c r="AG27" s="262">
        <v>7</v>
      </c>
    </row>
    <row r="28" spans="1:33">
      <c r="A28" s="262" t="s">
        <v>612</v>
      </c>
      <c r="B28" s="262" t="s">
        <v>908</v>
      </c>
      <c r="C28" s="262" t="e">
        <f>VLOOKUP($B28,#REF!,3,FALSE)</f>
        <v>#REF!</v>
      </c>
      <c r="D28" s="263">
        <v>44014</v>
      </c>
      <c r="E28" s="263">
        <v>44015</v>
      </c>
      <c r="F28" s="262" t="s">
        <v>614</v>
      </c>
      <c r="G28" s="262">
        <v>74710</v>
      </c>
      <c r="H28" s="262" t="s">
        <v>907</v>
      </c>
      <c r="I28" s="262" t="s">
        <v>616</v>
      </c>
      <c r="J28" s="262" t="s">
        <v>617</v>
      </c>
      <c r="K28" s="262">
        <v>92140</v>
      </c>
      <c r="L28" s="262">
        <v>2001</v>
      </c>
      <c r="M28" s="262">
        <v>11363</v>
      </c>
      <c r="N28" s="262" t="s">
        <v>614</v>
      </c>
      <c r="O28" s="262">
        <v>118983</v>
      </c>
      <c r="P28" s="262" t="s">
        <v>618</v>
      </c>
      <c r="Q28" s="262" t="s">
        <v>620</v>
      </c>
      <c r="R28" s="262" t="s">
        <v>620</v>
      </c>
      <c r="S28" s="262">
        <v>82503</v>
      </c>
      <c r="T28" s="262" t="s">
        <v>906</v>
      </c>
      <c r="U28" s="262" t="s">
        <v>620</v>
      </c>
      <c r="V28" s="262" t="s">
        <v>905</v>
      </c>
      <c r="W28" s="262" t="s">
        <v>904</v>
      </c>
      <c r="X28" s="262"/>
      <c r="Y28" s="262" t="s">
        <v>903</v>
      </c>
      <c r="Z28" s="262">
        <v>33</v>
      </c>
      <c r="AA28" s="263">
        <v>44014</v>
      </c>
      <c r="AB28" s="264">
        <v>415</v>
      </c>
      <c r="AC28" s="264" t="s">
        <v>625</v>
      </c>
      <c r="AD28" s="264">
        <v>2.23</v>
      </c>
      <c r="AE28" s="262" t="s">
        <v>626</v>
      </c>
      <c r="AF28" s="262">
        <v>2020</v>
      </c>
      <c r="AG28" s="262">
        <v>7</v>
      </c>
    </row>
    <row r="29" spans="1:33">
      <c r="A29" s="262" t="s">
        <v>658</v>
      </c>
      <c r="B29" s="262" t="s">
        <v>902</v>
      </c>
      <c r="C29" s="262" t="e">
        <f>VLOOKUP($B29,#REF!,3,FALSE)</f>
        <v>#REF!</v>
      </c>
      <c r="D29" s="263">
        <v>44041</v>
      </c>
      <c r="E29" s="263">
        <v>44044</v>
      </c>
      <c r="F29" s="262" t="s">
        <v>614</v>
      </c>
      <c r="G29" s="262">
        <v>16005</v>
      </c>
      <c r="H29" s="262" t="s">
        <v>680</v>
      </c>
      <c r="I29" s="262" t="s">
        <v>616</v>
      </c>
      <c r="J29" s="262" t="s">
        <v>617</v>
      </c>
      <c r="K29" s="262">
        <v>92140</v>
      </c>
      <c r="L29" s="262" t="s">
        <v>681</v>
      </c>
      <c r="M29" s="262">
        <v>11363</v>
      </c>
      <c r="N29" s="262" t="s">
        <v>614</v>
      </c>
      <c r="O29" s="262">
        <v>118983</v>
      </c>
      <c r="P29" s="262" t="s">
        <v>682</v>
      </c>
      <c r="Q29" s="262" t="s">
        <v>620</v>
      </c>
      <c r="R29" s="262" t="s">
        <v>897</v>
      </c>
      <c r="S29" s="262">
        <v>86127</v>
      </c>
      <c r="T29" s="262" t="s">
        <v>683</v>
      </c>
      <c r="U29" s="262">
        <v>16284</v>
      </c>
      <c r="V29" s="262" t="s">
        <v>896</v>
      </c>
      <c r="W29" s="262" t="s">
        <v>895</v>
      </c>
      <c r="X29" s="262"/>
      <c r="Y29" s="262" t="s">
        <v>894</v>
      </c>
      <c r="Z29" s="262">
        <v>1</v>
      </c>
      <c r="AA29" s="263">
        <v>44041</v>
      </c>
      <c r="AB29" s="264">
        <v>-981048</v>
      </c>
      <c r="AC29" s="264" t="s">
        <v>625</v>
      </c>
      <c r="AD29" s="264">
        <v>-5398.08</v>
      </c>
      <c r="AE29" s="262" t="s">
        <v>626</v>
      </c>
      <c r="AF29" s="262">
        <v>2020</v>
      </c>
      <c r="AG29" s="262">
        <v>7</v>
      </c>
    </row>
    <row r="30" spans="1:33">
      <c r="A30" s="262" t="s">
        <v>658</v>
      </c>
      <c r="B30" s="262" t="s">
        <v>901</v>
      </c>
      <c r="C30" s="262" t="e">
        <f>VLOOKUP($B30,#REF!,3,FALSE)</f>
        <v>#REF!</v>
      </c>
      <c r="D30" s="263">
        <v>44041</v>
      </c>
      <c r="E30" s="263">
        <v>44044</v>
      </c>
      <c r="F30" s="262" t="s">
        <v>614</v>
      </c>
      <c r="G30" s="262">
        <v>71405</v>
      </c>
      <c r="H30" s="262" t="s">
        <v>900</v>
      </c>
      <c r="I30" s="262" t="s">
        <v>616</v>
      </c>
      <c r="J30" s="262" t="s">
        <v>617</v>
      </c>
      <c r="K30" s="262">
        <v>92140</v>
      </c>
      <c r="L30" s="262" t="s">
        <v>681</v>
      </c>
      <c r="M30" s="262">
        <v>11363</v>
      </c>
      <c r="N30" s="262" t="s">
        <v>614</v>
      </c>
      <c r="O30" s="262">
        <v>118983</v>
      </c>
      <c r="P30" s="262" t="s">
        <v>898</v>
      </c>
      <c r="Q30" s="262" t="s">
        <v>620</v>
      </c>
      <c r="R30" s="262" t="s">
        <v>897</v>
      </c>
      <c r="S30" s="262">
        <v>86127</v>
      </c>
      <c r="T30" s="262" t="s">
        <v>683</v>
      </c>
      <c r="U30" s="262">
        <v>16284</v>
      </c>
      <c r="V30" s="262" t="s">
        <v>896</v>
      </c>
      <c r="W30" s="262" t="s">
        <v>895</v>
      </c>
      <c r="X30" s="262"/>
      <c r="Y30" s="262" t="s">
        <v>894</v>
      </c>
      <c r="Z30" s="262">
        <v>5</v>
      </c>
      <c r="AA30" s="263">
        <v>44041</v>
      </c>
      <c r="AB30" s="264">
        <v>927818</v>
      </c>
      <c r="AC30" s="264" t="s">
        <v>625</v>
      </c>
      <c r="AD30" s="264">
        <v>5105.1899999999996</v>
      </c>
      <c r="AE30" s="262" t="s">
        <v>626</v>
      </c>
      <c r="AF30" s="262">
        <v>2020</v>
      </c>
      <c r="AG30" s="262">
        <v>7</v>
      </c>
    </row>
    <row r="31" spans="1:33">
      <c r="A31" s="262" t="s">
        <v>658</v>
      </c>
      <c r="B31" s="262" t="s">
        <v>899</v>
      </c>
      <c r="C31" s="262" t="e">
        <f>VLOOKUP($B31,#REF!,3,FALSE)</f>
        <v>#REF!</v>
      </c>
      <c r="D31" s="263">
        <v>44041</v>
      </c>
      <c r="E31" s="263">
        <v>44044</v>
      </c>
      <c r="F31" s="262" t="s">
        <v>614</v>
      </c>
      <c r="G31" s="262">
        <v>71605</v>
      </c>
      <c r="H31" s="262" t="s">
        <v>672</v>
      </c>
      <c r="I31" s="262" t="s">
        <v>616</v>
      </c>
      <c r="J31" s="262" t="s">
        <v>617</v>
      </c>
      <c r="K31" s="262">
        <v>92140</v>
      </c>
      <c r="L31" s="262" t="s">
        <v>681</v>
      </c>
      <c r="M31" s="262">
        <v>11363</v>
      </c>
      <c r="N31" s="262" t="s">
        <v>614</v>
      </c>
      <c r="O31" s="262">
        <v>118983</v>
      </c>
      <c r="P31" s="262" t="s">
        <v>898</v>
      </c>
      <c r="Q31" s="262" t="s">
        <v>620</v>
      </c>
      <c r="R31" s="262" t="s">
        <v>897</v>
      </c>
      <c r="S31" s="262">
        <v>86127</v>
      </c>
      <c r="T31" s="262" t="s">
        <v>683</v>
      </c>
      <c r="U31" s="262">
        <v>16284</v>
      </c>
      <c r="V31" s="262" t="s">
        <v>896</v>
      </c>
      <c r="W31" s="262" t="s">
        <v>895</v>
      </c>
      <c r="X31" s="262"/>
      <c r="Y31" s="262" t="s">
        <v>894</v>
      </c>
      <c r="Z31" s="262">
        <v>6</v>
      </c>
      <c r="AA31" s="263">
        <v>44041</v>
      </c>
      <c r="AB31" s="264">
        <v>53230</v>
      </c>
      <c r="AC31" s="264" t="s">
        <v>625</v>
      </c>
      <c r="AD31" s="264">
        <v>292.89</v>
      </c>
      <c r="AE31" s="262" t="s">
        <v>626</v>
      </c>
      <c r="AF31" s="262">
        <v>2020</v>
      </c>
      <c r="AG31" s="262">
        <v>7</v>
      </c>
    </row>
    <row r="32" spans="1:33">
      <c r="A32" s="262" t="s">
        <v>612</v>
      </c>
      <c r="B32" s="262" t="s">
        <v>893</v>
      </c>
      <c r="C32" s="262" t="e">
        <f>VLOOKUP($B32,#REF!,3,FALSE)</f>
        <v>#REF!</v>
      </c>
      <c r="D32" s="263">
        <v>44127</v>
      </c>
      <c r="E32" s="263">
        <v>44130</v>
      </c>
      <c r="F32" s="262" t="s">
        <v>614</v>
      </c>
      <c r="G32" s="262">
        <v>73205</v>
      </c>
      <c r="H32" s="262" t="s">
        <v>892</v>
      </c>
      <c r="I32" s="262" t="s">
        <v>616</v>
      </c>
      <c r="J32" s="262" t="s">
        <v>617</v>
      </c>
      <c r="K32" s="262">
        <v>92140</v>
      </c>
      <c r="L32" s="262">
        <v>2001</v>
      </c>
      <c r="M32" s="262">
        <v>11363</v>
      </c>
      <c r="N32" s="262" t="s">
        <v>614</v>
      </c>
      <c r="O32" s="262">
        <v>118983</v>
      </c>
      <c r="P32" s="262" t="s">
        <v>709</v>
      </c>
      <c r="Q32" s="262" t="s">
        <v>620</v>
      </c>
      <c r="R32" s="262" t="s">
        <v>620</v>
      </c>
      <c r="S32" s="262">
        <v>93157</v>
      </c>
      <c r="T32" s="262" t="s">
        <v>891</v>
      </c>
      <c r="U32" s="262" t="s">
        <v>620</v>
      </c>
      <c r="V32" s="262" t="s">
        <v>890</v>
      </c>
      <c r="W32" s="262" t="s">
        <v>889</v>
      </c>
      <c r="X32" s="262"/>
      <c r="Y32" s="262" t="s">
        <v>888</v>
      </c>
      <c r="Z32" s="262">
        <v>15</v>
      </c>
      <c r="AA32" s="263">
        <v>44127</v>
      </c>
      <c r="AB32" s="264">
        <v>440000</v>
      </c>
      <c r="AC32" s="264" t="s">
        <v>625</v>
      </c>
      <c r="AD32" s="264">
        <v>2378.12</v>
      </c>
      <c r="AE32" s="262" t="s">
        <v>626</v>
      </c>
      <c r="AF32" s="262">
        <v>2020</v>
      </c>
      <c r="AG32" s="262">
        <v>10</v>
      </c>
    </row>
    <row r="33" spans="1:33">
      <c r="A33" s="262" t="s">
        <v>612</v>
      </c>
      <c r="B33" s="262" t="s">
        <v>887</v>
      </c>
      <c r="C33" s="262" t="e">
        <f>VLOOKUP($B33,#REF!,3,FALSE)</f>
        <v>#REF!</v>
      </c>
      <c r="D33" s="263">
        <v>44131</v>
      </c>
      <c r="E33" s="263">
        <v>44132</v>
      </c>
      <c r="F33" s="262" t="s">
        <v>614</v>
      </c>
      <c r="G33" s="262">
        <v>73310</v>
      </c>
      <c r="H33" s="262" t="s">
        <v>886</v>
      </c>
      <c r="I33" s="262" t="s">
        <v>616</v>
      </c>
      <c r="J33" s="262" t="s">
        <v>617</v>
      </c>
      <c r="K33" s="262">
        <v>92140</v>
      </c>
      <c r="L33" s="262">
        <v>2001</v>
      </c>
      <c r="M33" s="262">
        <v>11363</v>
      </c>
      <c r="N33" s="262" t="s">
        <v>614</v>
      </c>
      <c r="O33" s="262">
        <v>118983</v>
      </c>
      <c r="P33" s="262" t="s">
        <v>709</v>
      </c>
      <c r="Q33" s="262" t="s">
        <v>619</v>
      </c>
      <c r="R33" s="262" t="s">
        <v>620</v>
      </c>
      <c r="S33" s="262">
        <v>79552</v>
      </c>
      <c r="T33" s="262" t="s">
        <v>885</v>
      </c>
      <c r="U33" s="262" t="s">
        <v>620</v>
      </c>
      <c r="V33" s="262" t="s">
        <v>884</v>
      </c>
      <c r="W33" s="262" t="s">
        <v>883</v>
      </c>
      <c r="X33" s="262"/>
      <c r="Y33" s="262" t="s">
        <v>882</v>
      </c>
      <c r="Z33" s="262">
        <v>76</v>
      </c>
      <c r="AA33" s="263">
        <v>44131</v>
      </c>
      <c r="AB33" s="264">
        <v>313.92</v>
      </c>
      <c r="AC33" s="264" t="s">
        <v>696</v>
      </c>
      <c r="AD33" s="264">
        <v>313.92</v>
      </c>
      <c r="AE33" s="262" t="s">
        <v>626</v>
      </c>
      <c r="AF33" s="262">
        <v>2020</v>
      </c>
      <c r="AG33" s="262">
        <v>10</v>
      </c>
    </row>
    <row r="34" spans="1:33" hidden="1">
      <c r="A34" t="s">
        <v>687</v>
      </c>
      <c r="B34" t="s">
        <v>698</v>
      </c>
      <c r="C34" t="e">
        <f>VLOOKUP($B34,#REF!,3,FALSE)</f>
        <v>#REF!</v>
      </c>
      <c r="D34" s="217">
        <v>43830</v>
      </c>
      <c r="E34" s="217">
        <v>43846</v>
      </c>
      <c r="F34" t="s">
        <v>614</v>
      </c>
      <c r="G34">
        <v>54005</v>
      </c>
      <c r="H34" t="s">
        <v>689</v>
      </c>
      <c r="I34" t="s">
        <v>616</v>
      </c>
      <c r="J34" t="s">
        <v>691</v>
      </c>
      <c r="K34">
        <v>92140</v>
      </c>
      <c r="L34">
        <v>2001</v>
      </c>
      <c r="M34">
        <v>11363</v>
      </c>
      <c r="N34" t="s">
        <v>614</v>
      </c>
      <c r="O34">
        <v>118983</v>
      </c>
      <c r="P34" t="s">
        <v>692</v>
      </c>
      <c r="Q34" t="s">
        <v>693</v>
      </c>
      <c r="V34" t="s">
        <v>694</v>
      </c>
      <c r="W34" t="s">
        <v>695</v>
      </c>
      <c r="Y34">
        <v>8357033</v>
      </c>
      <c r="Z34">
        <v>87</v>
      </c>
      <c r="AA34" s="217">
        <v>43830</v>
      </c>
      <c r="AB34" s="219">
        <v>-19627.48</v>
      </c>
      <c r="AC34" s="219" t="s">
        <v>696</v>
      </c>
      <c r="AD34" s="219">
        <v>-19627.48</v>
      </c>
      <c r="AE34" t="s">
        <v>697</v>
      </c>
      <c r="AF34">
        <v>2019</v>
      </c>
      <c r="AG34">
        <v>12</v>
      </c>
    </row>
    <row r="35" spans="1:33" hidden="1">
      <c r="A35" t="s">
        <v>687</v>
      </c>
      <c r="B35" t="s">
        <v>701</v>
      </c>
      <c r="C35" t="e">
        <f>VLOOKUP($B35,#REF!,3,FALSE)</f>
        <v>#REF!</v>
      </c>
      <c r="D35" s="217">
        <v>43830</v>
      </c>
      <c r="E35" s="217">
        <v>43846</v>
      </c>
      <c r="F35" t="s">
        <v>614</v>
      </c>
      <c r="G35">
        <v>75115</v>
      </c>
      <c r="H35" t="s">
        <v>702</v>
      </c>
      <c r="I35" t="s">
        <v>616</v>
      </c>
      <c r="J35" t="s">
        <v>617</v>
      </c>
      <c r="K35">
        <v>92140</v>
      </c>
      <c r="L35">
        <v>2001</v>
      </c>
      <c r="M35">
        <v>11363</v>
      </c>
      <c r="N35" t="s">
        <v>614</v>
      </c>
      <c r="O35">
        <v>118983</v>
      </c>
      <c r="P35" t="s">
        <v>692</v>
      </c>
      <c r="Q35" t="s">
        <v>703</v>
      </c>
      <c r="V35" t="s">
        <v>694</v>
      </c>
      <c r="W35" t="s">
        <v>695</v>
      </c>
      <c r="Y35">
        <v>8357033</v>
      </c>
      <c r="Z35">
        <v>8</v>
      </c>
      <c r="AA35" s="217">
        <v>43830</v>
      </c>
      <c r="AB35" s="219">
        <v>45794.400000000001</v>
      </c>
      <c r="AC35" s="219" t="s">
        <v>696</v>
      </c>
      <c r="AD35" s="219">
        <v>45794.400000000001</v>
      </c>
      <c r="AE35" t="s">
        <v>697</v>
      </c>
      <c r="AF35">
        <v>2019</v>
      </c>
      <c r="AG35">
        <v>12</v>
      </c>
    </row>
    <row r="36" spans="1:33" hidden="1">
      <c r="A36" t="s">
        <v>687</v>
      </c>
      <c r="B36" t="s">
        <v>688</v>
      </c>
      <c r="C36" t="e">
        <f>VLOOKUP($B36,#REF!,3,FALSE)</f>
        <v>#REF!</v>
      </c>
      <c r="D36" s="217">
        <v>43830</v>
      </c>
      <c r="E36" s="217">
        <v>43846</v>
      </c>
      <c r="F36" t="s">
        <v>614</v>
      </c>
      <c r="G36">
        <v>54005</v>
      </c>
      <c r="H36" t="s">
        <v>689</v>
      </c>
      <c r="I36" t="s">
        <v>690</v>
      </c>
      <c r="J36" t="s">
        <v>691</v>
      </c>
      <c r="K36">
        <v>92201</v>
      </c>
      <c r="L36">
        <v>2001</v>
      </c>
      <c r="M36">
        <v>11363</v>
      </c>
      <c r="N36" t="s">
        <v>614</v>
      </c>
      <c r="O36">
        <v>118983</v>
      </c>
      <c r="P36" t="s">
        <v>692</v>
      </c>
      <c r="Q36" t="s">
        <v>693</v>
      </c>
      <c r="V36" t="s">
        <v>694</v>
      </c>
      <c r="W36" t="s">
        <v>695</v>
      </c>
      <c r="Y36">
        <v>8357033</v>
      </c>
      <c r="Z36">
        <v>128</v>
      </c>
      <c r="AA36" s="217">
        <v>43830</v>
      </c>
      <c r="AB36" s="219">
        <v>-3269.72</v>
      </c>
      <c r="AC36" s="219" t="s">
        <v>696</v>
      </c>
      <c r="AD36" s="219">
        <v>-3269.72</v>
      </c>
      <c r="AE36" t="s">
        <v>697</v>
      </c>
      <c r="AF36">
        <v>2019</v>
      </c>
      <c r="AG36">
        <v>12</v>
      </c>
    </row>
    <row r="37" spans="1:33" hidden="1">
      <c r="A37" t="s">
        <v>687</v>
      </c>
      <c r="B37" t="s">
        <v>699</v>
      </c>
      <c r="C37" t="e">
        <f>VLOOKUP($B37,#REF!,3,FALSE)</f>
        <v>#REF!</v>
      </c>
      <c r="D37" s="217">
        <v>43830</v>
      </c>
      <c r="E37" s="217">
        <v>43846</v>
      </c>
      <c r="F37" t="s">
        <v>614</v>
      </c>
      <c r="G37">
        <v>54005</v>
      </c>
      <c r="H37" t="s">
        <v>689</v>
      </c>
      <c r="I37" t="s">
        <v>700</v>
      </c>
      <c r="J37" t="s">
        <v>691</v>
      </c>
      <c r="K37">
        <v>90101</v>
      </c>
      <c r="L37">
        <v>2001</v>
      </c>
      <c r="M37">
        <v>11363</v>
      </c>
      <c r="N37" t="s">
        <v>614</v>
      </c>
      <c r="O37">
        <v>118983</v>
      </c>
      <c r="P37" t="s">
        <v>692</v>
      </c>
      <c r="Q37" t="s">
        <v>693</v>
      </c>
      <c r="V37" t="s">
        <v>694</v>
      </c>
      <c r="W37" t="s">
        <v>695</v>
      </c>
      <c r="Y37">
        <v>8357033</v>
      </c>
      <c r="Z37">
        <v>49</v>
      </c>
      <c r="AA37" s="217">
        <v>43830</v>
      </c>
      <c r="AB37" s="219">
        <v>-22897.200000000001</v>
      </c>
      <c r="AC37" s="219" t="s">
        <v>696</v>
      </c>
      <c r="AD37" s="219">
        <v>-22897.200000000001</v>
      </c>
      <c r="AE37" t="s">
        <v>697</v>
      </c>
      <c r="AF37">
        <v>2019</v>
      </c>
      <c r="AG37">
        <v>12</v>
      </c>
    </row>
    <row r="38" spans="1:33" hidden="1">
      <c r="A38" t="s">
        <v>687</v>
      </c>
      <c r="B38" t="s">
        <v>704</v>
      </c>
      <c r="C38" t="e">
        <f>VLOOKUP($B38,#REF!,3,FALSE)</f>
        <v>#REF!</v>
      </c>
      <c r="D38" s="217">
        <v>43936</v>
      </c>
      <c r="E38" s="217">
        <v>43952</v>
      </c>
      <c r="F38" t="s">
        <v>614</v>
      </c>
      <c r="G38">
        <v>73505</v>
      </c>
      <c r="H38" t="s">
        <v>705</v>
      </c>
      <c r="I38" t="s">
        <v>616</v>
      </c>
      <c r="J38" t="s">
        <v>617</v>
      </c>
      <c r="K38">
        <v>92140</v>
      </c>
      <c r="L38">
        <v>2001</v>
      </c>
      <c r="M38">
        <v>11363</v>
      </c>
      <c r="N38" t="s">
        <v>614</v>
      </c>
      <c r="O38">
        <v>118983</v>
      </c>
      <c r="P38" t="s">
        <v>618</v>
      </c>
      <c r="Q38" t="s">
        <v>703</v>
      </c>
      <c r="V38" t="s">
        <v>706</v>
      </c>
      <c r="W38" t="s">
        <v>705</v>
      </c>
      <c r="Y38">
        <v>8474943</v>
      </c>
      <c r="Z38">
        <v>48</v>
      </c>
      <c r="AA38" s="217">
        <v>43936</v>
      </c>
      <c r="AB38" s="219">
        <v>37.380000000000003</v>
      </c>
      <c r="AC38" s="219" t="s">
        <v>696</v>
      </c>
      <c r="AD38" s="219">
        <v>37.380000000000003</v>
      </c>
      <c r="AE38" t="s">
        <v>697</v>
      </c>
      <c r="AF38">
        <v>2020</v>
      </c>
      <c r="AG38">
        <v>4</v>
      </c>
    </row>
    <row r="39" spans="1:33" hidden="1">
      <c r="A39" t="s">
        <v>687</v>
      </c>
      <c r="B39" t="s">
        <v>707</v>
      </c>
      <c r="C39" t="e">
        <f>VLOOKUP($B39,#REF!,3,FALSE)</f>
        <v>#REF!</v>
      </c>
      <c r="D39" s="217">
        <v>43944</v>
      </c>
      <c r="E39" s="217">
        <v>43945</v>
      </c>
      <c r="F39" t="s">
        <v>614</v>
      </c>
      <c r="G39">
        <v>72805</v>
      </c>
      <c r="H39" t="s">
        <v>708</v>
      </c>
      <c r="I39" t="s">
        <v>616</v>
      </c>
      <c r="J39" t="s">
        <v>617</v>
      </c>
      <c r="K39">
        <v>92140</v>
      </c>
      <c r="L39">
        <v>2001</v>
      </c>
      <c r="M39">
        <v>11363</v>
      </c>
      <c r="N39" t="s">
        <v>614</v>
      </c>
      <c r="O39">
        <v>118983</v>
      </c>
      <c r="P39" t="s">
        <v>709</v>
      </c>
      <c r="Q39" t="s">
        <v>703</v>
      </c>
      <c r="V39" t="s">
        <v>710</v>
      </c>
      <c r="W39" t="s">
        <v>711</v>
      </c>
      <c r="Y39">
        <v>8483893</v>
      </c>
      <c r="Z39">
        <v>4</v>
      </c>
      <c r="AA39" s="217">
        <v>43944</v>
      </c>
      <c r="AB39" s="219">
        <v>855.69</v>
      </c>
      <c r="AC39" s="219" t="s">
        <v>696</v>
      </c>
      <c r="AD39" s="219">
        <v>855.69</v>
      </c>
      <c r="AE39" t="s">
        <v>697</v>
      </c>
      <c r="AF39">
        <v>2020</v>
      </c>
      <c r="AG39">
        <v>4</v>
      </c>
    </row>
    <row r="40" spans="1:33" hidden="1">
      <c r="A40" t="s">
        <v>687</v>
      </c>
      <c r="B40" t="s">
        <v>719</v>
      </c>
      <c r="C40" t="e">
        <f>VLOOKUP($B40,#REF!,3,FALSE)</f>
        <v>#REF!</v>
      </c>
      <c r="D40" s="217">
        <v>43944</v>
      </c>
      <c r="E40" s="217">
        <v>43945</v>
      </c>
      <c r="F40" t="s">
        <v>614</v>
      </c>
      <c r="G40">
        <v>72805</v>
      </c>
      <c r="H40" t="s">
        <v>708</v>
      </c>
      <c r="I40" t="s">
        <v>616</v>
      </c>
      <c r="J40" t="s">
        <v>617</v>
      </c>
      <c r="K40">
        <v>92140</v>
      </c>
      <c r="L40">
        <v>2001</v>
      </c>
      <c r="M40">
        <v>11363</v>
      </c>
      <c r="N40" t="s">
        <v>614</v>
      </c>
      <c r="O40">
        <v>118983</v>
      </c>
      <c r="P40" t="s">
        <v>618</v>
      </c>
      <c r="Q40" t="s">
        <v>703</v>
      </c>
      <c r="V40" t="s">
        <v>710</v>
      </c>
      <c r="W40" t="s">
        <v>720</v>
      </c>
      <c r="Y40">
        <v>8483893</v>
      </c>
      <c r="Z40">
        <v>1</v>
      </c>
      <c r="AA40" s="217">
        <v>43944</v>
      </c>
      <c r="AB40" s="219">
        <v>-855.69</v>
      </c>
      <c r="AC40" s="219" t="s">
        <v>696</v>
      </c>
      <c r="AD40" s="219">
        <v>-855.69</v>
      </c>
      <c r="AE40" t="s">
        <v>697</v>
      </c>
      <c r="AF40">
        <v>2020</v>
      </c>
      <c r="AG40">
        <v>4</v>
      </c>
    </row>
    <row r="41" spans="1:33" hidden="1">
      <c r="A41" t="s">
        <v>687</v>
      </c>
      <c r="B41" t="s">
        <v>712</v>
      </c>
      <c r="C41" t="e">
        <f>VLOOKUP($B41,#REF!,3,FALSE)</f>
        <v>#REF!</v>
      </c>
      <c r="D41" s="217">
        <v>43944</v>
      </c>
      <c r="E41" s="217">
        <v>43945</v>
      </c>
      <c r="F41" t="s">
        <v>614</v>
      </c>
      <c r="G41">
        <v>71620</v>
      </c>
      <c r="H41" t="s">
        <v>713</v>
      </c>
      <c r="I41" t="s">
        <v>616</v>
      </c>
      <c r="J41" t="s">
        <v>617</v>
      </c>
      <c r="K41">
        <v>92140</v>
      </c>
      <c r="L41">
        <v>2001</v>
      </c>
      <c r="M41">
        <v>11363</v>
      </c>
      <c r="N41" t="s">
        <v>614</v>
      </c>
      <c r="O41">
        <v>118983</v>
      </c>
      <c r="P41" t="s">
        <v>709</v>
      </c>
      <c r="Q41" t="s">
        <v>703</v>
      </c>
      <c r="V41" t="s">
        <v>710</v>
      </c>
      <c r="W41" t="s">
        <v>714</v>
      </c>
      <c r="Y41">
        <v>8483893</v>
      </c>
      <c r="Z41">
        <v>6</v>
      </c>
      <c r="AA41" s="217">
        <v>43944</v>
      </c>
      <c r="AB41" s="219">
        <v>28.02</v>
      </c>
      <c r="AC41" s="219" t="s">
        <v>696</v>
      </c>
      <c r="AD41" s="219">
        <v>28.02</v>
      </c>
      <c r="AE41" t="s">
        <v>697</v>
      </c>
      <c r="AF41">
        <v>2020</v>
      </c>
      <c r="AG41">
        <v>4</v>
      </c>
    </row>
    <row r="42" spans="1:33" hidden="1">
      <c r="A42" t="s">
        <v>687</v>
      </c>
      <c r="B42" t="s">
        <v>717</v>
      </c>
      <c r="C42" t="e">
        <f>VLOOKUP($B42,#REF!,3,FALSE)</f>
        <v>#REF!</v>
      </c>
      <c r="D42" s="217">
        <v>43944</v>
      </c>
      <c r="E42" s="217">
        <v>43945</v>
      </c>
      <c r="F42" t="s">
        <v>614</v>
      </c>
      <c r="G42">
        <v>71620</v>
      </c>
      <c r="H42" t="s">
        <v>713</v>
      </c>
      <c r="I42" t="s">
        <v>616</v>
      </c>
      <c r="J42" t="s">
        <v>617</v>
      </c>
      <c r="K42">
        <v>92140</v>
      </c>
      <c r="L42">
        <v>2001</v>
      </c>
      <c r="M42">
        <v>11363</v>
      </c>
      <c r="N42" t="s">
        <v>614</v>
      </c>
      <c r="O42">
        <v>118983</v>
      </c>
      <c r="P42" t="s">
        <v>618</v>
      </c>
      <c r="Q42" t="s">
        <v>703</v>
      </c>
      <c r="V42" t="s">
        <v>710</v>
      </c>
      <c r="W42" t="s">
        <v>718</v>
      </c>
      <c r="Y42">
        <v>8483893</v>
      </c>
      <c r="Z42">
        <v>3</v>
      </c>
      <c r="AA42" s="217">
        <v>43944</v>
      </c>
      <c r="AB42" s="219">
        <v>-28.02</v>
      </c>
      <c r="AC42" s="219" t="s">
        <v>696</v>
      </c>
      <c r="AD42" s="219">
        <v>-28.02</v>
      </c>
      <c r="AE42" t="s">
        <v>697</v>
      </c>
      <c r="AF42">
        <v>2020</v>
      </c>
      <c r="AG42">
        <v>4</v>
      </c>
    </row>
    <row r="43" spans="1:33" hidden="1">
      <c r="A43" t="s">
        <v>687</v>
      </c>
      <c r="B43" t="s">
        <v>721</v>
      </c>
      <c r="C43" t="e">
        <f>VLOOKUP($B43,#REF!,3,FALSE)</f>
        <v>#REF!</v>
      </c>
      <c r="D43" s="217">
        <v>43944</v>
      </c>
      <c r="E43" s="217">
        <v>43945</v>
      </c>
      <c r="F43" t="s">
        <v>614</v>
      </c>
      <c r="G43">
        <v>71620</v>
      </c>
      <c r="H43" t="s">
        <v>713</v>
      </c>
      <c r="I43" t="s">
        <v>616</v>
      </c>
      <c r="J43" t="s">
        <v>617</v>
      </c>
      <c r="K43">
        <v>92140</v>
      </c>
      <c r="L43">
        <v>2001</v>
      </c>
      <c r="M43">
        <v>11363</v>
      </c>
      <c r="N43" t="s">
        <v>614</v>
      </c>
      <c r="O43">
        <v>118983</v>
      </c>
      <c r="P43" t="s">
        <v>618</v>
      </c>
      <c r="Q43" t="s">
        <v>703</v>
      </c>
      <c r="V43" t="s">
        <v>710</v>
      </c>
      <c r="W43" t="s">
        <v>722</v>
      </c>
      <c r="Y43">
        <v>8483893</v>
      </c>
      <c r="Z43">
        <v>2</v>
      </c>
      <c r="AA43" s="217">
        <v>43944</v>
      </c>
      <c r="AB43" s="219">
        <v>-39.020000000000003</v>
      </c>
      <c r="AC43" s="219" t="s">
        <v>696</v>
      </c>
      <c r="AD43" s="219">
        <v>-39.020000000000003</v>
      </c>
      <c r="AE43" t="s">
        <v>697</v>
      </c>
      <c r="AF43">
        <v>2020</v>
      </c>
      <c r="AG43">
        <v>4</v>
      </c>
    </row>
    <row r="44" spans="1:33" hidden="1">
      <c r="A44" t="s">
        <v>687</v>
      </c>
      <c r="B44" t="s">
        <v>715</v>
      </c>
      <c r="C44" t="e">
        <f>VLOOKUP($B44,#REF!,3,FALSE)</f>
        <v>#REF!</v>
      </c>
      <c r="D44" s="217">
        <v>43944</v>
      </c>
      <c r="E44" s="217">
        <v>43945</v>
      </c>
      <c r="F44" t="s">
        <v>614</v>
      </c>
      <c r="G44">
        <v>71620</v>
      </c>
      <c r="H44" t="s">
        <v>713</v>
      </c>
      <c r="I44" t="s">
        <v>616</v>
      </c>
      <c r="J44" t="s">
        <v>617</v>
      </c>
      <c r="K44">
        <v>92140</v>
      </c>
      <c r="L44">
        <v>2001</v>
      </c>
      <c r="M44">
        <v>11363</v>
      </c>
      <c r="N44" t="s">
        <v>614</v>
      </c>
      <c r="O44">
        <v>118983</v>
      </c>
      <c r="P44" t="s">
        <v>709</v>
      </c>
      <c r="Q44" t="s">
        <v>703</v>
      </c>
      <c r="V44" t="s">
        <v>710</v>
      </c>
      <c r="W44" t="s">
        <v>716</v>
      </c>
      <c r="Y44">
        <v>8483893</v>
      </c>
      <c r="Z44">
        <v>5</v>
      </c>
      <c r="AA44" s="217">
        <v>43944</v>
      </c>
      <c r="AB44" s="219">
        <v>39.020000000000003</v>
      </c>
      <c r="AC44" s="219" t="s">
        <v>696</v>
      </c>
      <c r="AD44" s="219">
        <v>39.020000000000003</v>
      </c>
      <c r="AE44" t="s">
        <v>697</v>
      </c>
      <c r="AF44">
        <v>2020</v>
      </c>
      <c r="AG44">
        <v>4</v>
      </c>
    </row>
    <row r="45" spans="1:33" hidden="1">
      <c r="A45" t="s">
        <v>687</v>
      </c>
      <c r="B45" t="s">
        <v>723</v>
      </c>
      <c r="C45" t="e">
        <f>VLOOKUP($B45,#REF!,3,FALSE)</f>
        <v>#REF!</v>
      </c>
      <c r="D45" s="217">
        <v>43965</v>
      </c>
      <c r="E45" s="217">
        <v>43977</v>
      </c>
      <c r="F45" t="s">
        <v>614</v>
      </c>
      <c r="G45">
        <v>73105</v>
      </c>
      <c r="H45" t="s">
        <v>724</v>
      </c>
      <c r="I45" t="s">
        <v>616</v>
      </c>
      <c r="J45" t="s">
        <v>617</v>
      </c>
      <c r="K45">
        <v>92140</v>
      </c>
      <c r="L45">
        <v>2001</v>
      </c>
      <c r="M45">
        <v>11363</v>
      </c>
      <c r="N45" t="s">
        <v>614</v>
      </c>
      <c r="O45">
        <v>118983</v>
      </c>
      <c r="P45" t="s">
        <v>709</v>
      </c>
      <c r="Q45" t="s">
        <v>703</v>
      </c>
      <c r="V45" t="s">
        <v>725</v>
      </c>
      <c r="W45" t="s">
        <v>726</v>
      </c>
      <c r="Y45">
        <v>8507669</v>
      </c>
      <c r="Z45">
        <v>1</v>
      </c>
      <c r="AA45" s="217">
        <v>43965</v>
      </c>
      <c r="AB45" s="219">
        <v>137</v>
      </c>
      <c r="AC45" s="219" t="s">
        <v>696</v>
      </c>
      <c r="AD45" s="219">
        <v>137</v>
      </c>
      <c r="AE45" t="s">
        <v>697</v>
      </c>
      <c r="AF45">
        <v>2020</v>
      </c>
      <c r="AG45">
        <v>5</v>
      </c>
    </row>
    <row r="46" spans="1:33">
      <c r="A46" s="262" t="s">
        <v>687</v>
      </c>
      <c r="B46" s="262" t="s">
        <v>881</v>
      </c>
      <c r="C46" s="262" t="e">
        <f>VLOOKUP($B46,#REF!,3,FALSE)</f>
        <v>#REF!</v>
      </c>
      <c r="D46" s="263">
        <v>44032</v>
      </c>
      <c r="E46" s="263">
        <v>44036</v>
      </c>
      <c r="F46" s="262" t="s">
        <v>614</v>
      </c>
      <c r="G46" s="262">
        <v>71415</v>
      </c>
      <c r="H46" s="262" t="s">
        <v>748</v>
      </c>
      <c r="I46" s="262" t="s">
        <v>616</v>
      </c>
      <c r="J46" s="262" t="s">
        <v>617</v>
      </c>
      <c r="K46" s="262">
        <v>92140</v>
      </c>
      <c r="L46" s="262">
        <v>2001</v>
      </c>
      <c r="M46" s="262">
        <v>11363</v>
      </c>
      <c r="N46" s="262" t="s">
        <v>614</v>
      </c>
      <c r="O46" s="262">
        <v>118983</v>
      </c>
      <c r="P46" s="262" t="s">
        <v>737</v>
      </c>
      <c r="Q46" s="262" t="s">
        <v>703</v>
      </c>
      <c r="R46" s="262"/>
      <c r="S46" s="262"/>
      <c r="T46" s="262"/>
      <c r="U46" s="262"/>
      <c r="V46" s="262" t="s">
        <v>871</v>
      </c>
      <c r="W46" s="262" t="s">
        <v>877</v>
      </c>
      <c r="X46" s="262"/>
      <c r="Y46" s="262">
        <v>8582308</v>
      </c>
      <c r="Z46" s="262">
        <v>27</v>
      </c>
      <c r="AA46" s="263">
        <v>44032</v>
      </c>
      <c r="AB46" s="264">
        <v>118.77</v>
      </c>
      <c r="AC46" s="264" t="s">
        <v>696</v>
      </c>
      <c r="AD46" s="264">
        <v>118.77</v>
      </c>
      <c r="AE46" s="262" t="s">
        <v>697</v>
      </c>
      <c r="AF46" s="262">
        <v>2020</v>
      </c>
      <c r="AG46" s="262">
        <v>7</v>
      </c>
    </row>
    <row r="47" spans="1:33">
      <c r="A47" s="262" t="s">
        <v>687</v>
      </c>
      <c r="B47" s="262" t="s">
        <v>880</v>
      </c>
      <c r="C47" s="262" t="e">
        <f>VLOOKUP($B47,#REF!,3,FALSE)</f>
        <v>#REF!</v>
      </c>
      <c r="D47" s="263">
        <v>44032</v>
      </c>
      <c r="E47" s="263">
        <v>44036</v>
      </c>
      <c r="F47" s="262" t="s">
        <v>614</v>
      </c>
      <c r="G47" s="262">
        <v>71410</v>
      </c>
      <c r="H47" s="262" t="s">
        <v>746</v>
      </c>
      <c r="I47" s="262" t="s">
        <v>616</v>
      </c>
      <c r="J47" s="262" t="s">
        <v>617</v>
      </c>
      <c r="K47" s="262">
        <v>92140</v>
      </c>
      <c r="L47" s="262">
        <v>2001</v>
      </c>
      <c r="M47" s="262">
        <v>11363</v>
      </c>
      <c r="N47" s="262" t="s">
        <v>614</v>
      </c>
      <c r="O47" s="262">
        <v>118983</v>
      </c>
      <c r="P47" s="262" t="s">
        <v>737</v>
      </c>
      <c r="Q47" s="262" t="s">
        <v>703</v>
      </c>
      <c r="R47" s="262"/>
      <c r="S47" s="262"/>
      <c r="T47" s="262"/>
      <c r="U47" s="262"/>
      <c r="V47" s="262" t="s">
        <v>871</v>
      </c>
      <c r="W47" s="262" t="s">
        <v>877</v>
      </c>
      <c r="X47" s="262"/>
      <c r="Y47" s="262">
        <v>8582308</v>
      </c>
      <c r="Z47" s="262">
        <v>26</v>
      </c>
      <c r="AA47" s="263">
        <v>44032</v>
      </c>
      <c r="AB47" s="264">
        <v>10.8</v>
      </c>
      <c r="AC47" s="264" t="s">
        <v>696</v>
      </c>
      <c r="AD47" s="264">
        <v>10.8</v>
      </c>
      <c r="AE47" s="262" t="s">
        <v>697</v>
      </c>
      <c r="AF47" s="262">
        <v>2020</v>
      </c>
      <c r="AG47" s="262">
        <v>7</v>
      </c>
    </row>
    <row r="48" spans="1:33">
      <c r="A48" s="262" t="s">
        <v>687</v>
      </c>
      <c r="B48" s="262" t="s">
        <v>879</v>
      </c>
      <c r="C48" s="262" t="e">
        <f>VLOOKUP($B48,#REF!,3,FALSE)</f>
        <v>#REF!</v>
      </c>
      <c r="D48" s="263">
        <v>44032</v>
      </c>
      <c r="E48" s="263">
        <v>44036</v>
      </c>
      <c r="F48" s="262" t="s">
        <v>614</v>
      </c>
      <c r="G48" s="262">
        <v>71410</v>
      </c>
      <c r="H48" s="262" t="s">
        <v>746</v>
      </c>
      <c r="I48" s="262" t="s">
        <v>616</v>
      </c>
      <c r="J48" s="262" t="s">
        <v>617</v>
      </c>
      <c r="K48" s="262">
        <v>92140</v>
      </c>
      <c r="L48" s="262">
        <v>2001</v>
      </c>
      <c r="M48" s="262">
        <v>11363</v>
      </c>
      <c r="N48" s="262" t="s">
        <v>614</v>
      </c>
      <c r="O48" s="262">
        <v>118983</v>
      </c>
      <c r="P48" s="262" t="s">
        <v>737</v>
      </c>
      <c r="Q48" s="262" t="s">
        <v>703</v>
      </c>
      <c r="R48" s="262"/>
      <c r="S48" s="262"/>
      <c r="T48" s="262"/>
      <c r="U48" s="262"/>
      <c r="V48" s="262" t="s">
        <v>871</v>
      </c>
      <c r="W48" s="262" t="s">
        <v>870</v>
      </c>
      <c r="X48" s="262"/>
      <c r="Y48" s="262">
        <v>8582308</v>
      </c>
      <c r="Z48" s="262">
        <v>6</v>
      </c>
      <c r="AA48" s="263">
        <v>44032</v>
      </c>
      <c r="AB48" s="264">
        <v>-6.81</v>
      </c>
      <c r="AC48" s="264" t="s">
        <v>696</v>
      </c>
      <c r="AD48" s="264">
        <v>-6.81</v>
      </c>
      <c r="AE48" s="262" t="s">
        <v>697</v>
      </c>
      <c r="AF48" s="262">
        <v>2020</v>
      </c>
      <c r="AG48" s="262">
        <v>7</v>
      </c>
    </row>
    <row r="49" spans="1:33">
      <c r="A49" s="262" t="s">
        <v>687</v>
      </c>
      <c r="B49" s="262" t="s">
        <v>878</v>
      </c>
      <c r="C49" s="262" t="e">
        <f>VLOOKUP($B49,#REF!,3,FALSE)</f>
        <v>#REF!</v>
      </c>
      <c r="D49" s="263">
        <v>44032</v>
      </c>
      <c r="E49" s="263">
        <v>44036</v>
      </c>
      <c r="F49" s="262" t="s">
        <v>614</v>
      </c>
      <c r="G49" s="262">
        <v>71405</v>
      </c>
      <c r="H49" s="262" t="s">
        <v>736</v>
      </c>
      <c r="I49" s="262" t="s">
        <v>616</v>
      </c>
      <c r="J49" s="262" t="s">
        <v>617</v>
      </c>
      <c r="K49" s="262">
        <v>92140</v>
      </c>
      <c r="L49" s="262">
        <v>2001</v>
      </c>
      <c r="M49" s="262">
        <v>11363</v>
      </c>
      <c r="N49" s="262" t="s">
        <v>614</v>
      </c>
      <c r="O49" s="262">
        <v>118983</v>
      </c>
      <c r="P49" s="262" t="s">
        <v>737</v>
      </c>
      <c r="Q49" s="262" t="s">
        <v>703</v>
      </c>
      <c r="R49" s="262"/>
      <c r="S49" s="262"/>
      <c r="T49" s="262"/>
      <c r="U49" s="262"/>
      <c r="V49" s="262" t="s">
        <v>871</v>
      </c>
      <c r="W49" s="262" t="s">
        <v>877</v>
      </c>
      <c r="X49" s="262"/>
      <c r="Y49" s="262">
        <v>8582308</v>
      </c>
      <c r="Z49" s="262">
        <v>25</v>
      </c>
      <c r="AA49" s="263">
        <v>44032</v>
      </c>
      <c r="AB49" s="264">
        <v>2627.89</v>
      </c>
      <c r="AC49" s="264" t="s">
        <v>696</v>
      </c>
      <c r="AD49" s="264">
        <v>2627.89</v>
      </c>
      <c r="AE49" s="262" t="s">
        <v>697</v>
      </c>
      <c r="AF49" s="262">
        <v>2020</v>
      </c>
      <c r="AG49" s="262">
        <v>7</v>
      </c>
    </row>
    <row r="50" spans="1:33">
      <c r="A50" s="262" t="s">
        <v>687</v>
      </c>
      <c r="B50" s="262" t="s">
        <v>876</v>
      </c>
      <c r="C50" s="262" t="e">
        <f>VLOOKUP($B50,#REF!,3,FALSE)</f>
        <v>#REF!</v>
      </c>
      <c r="D50" s="263">
        <v>44032</v>
      </c>
      <c r="E50" s="263">
        <v>44036</v>
      </c>
      <c r="F50" s="262" t="s">
        <v>614</v>
      </c>
      <c r="G50" s="262">
        <v>71405</v>
      </c>
      <c r="H50" s="262" t="s">
        <v>736</v>
      </c>
      <c r="I50" s="262" t="s">
        <v>616</v>
      </c>
      <c r="J50" s="262" t="s">
        <v>617</v>
      </c>
      <c r="K50" s="262">
        <v>92140</v>
      </c>
      <c r="L50" s="262">
        <v>2001</v>
      </c>
      <c r="M50" s="262">
        <v>11363</v>
      </c>
      <c r="N50" s="262" t="s">
        <v>614</v>
      </c>
      <c r="O50" s="262">
        <v>118983</v>
      </c>
      <c r="P50" s="262" t="s">
        <v>737</v>
      </c>
      <c r="Q50" s="262" t="s">
        <v>703</v>
      </c>
      <c r="R50" s="262"/>
      <c r="S50" s="262"/>
      <c r="T50" s="262"/>
      <c r="U50" s="262"/>
      <c r="V50" s="262" t="s">
        <v>871</v>
      </c>
      <c r="W50" s="262" t="s">
        <v>870</v>
      </c>
      <c r="X50" s="262"/>
      <c r="Y50" s="262">
        <v>8582308</v>
      </c>
      <c r="Z50" s="262">
        <v>5</v>
      </c>
      <c r="AA50" s="263">
        <v>44032</v>
      </c>
      <c r="AB50" s="264">
        <v>-1638.13</v>
      </c>
      <c r="AC50" s="264" t="s">
        <v>696</v>
      </c>
      <c r="AD50" s="264">
        <v>-1638.13</v>
      </c>
      <c r="AE50" s="262" t="s">
        <v>697</v>
      </c>
      <c r="AF50" s="262">
        <v>2020</v>
      </c>
      <c r="AG50" s="262">
        <v>7</v>
      </c>
    </row>
    <row r="51" spans="1:33">
      <c r="A51" s="262" t="s">
        <v>687</v>
      </c>
      <c r="B51" s="262" t="s">
        <v>875</v>
      </c>
      <c r="C51" s="262" t="e">
        <f>VLOOKUP($B51,#REF!,3,FALSE)</f>
        <v>#REF!</v>
      </c>
      <c r="D51" s="263">
        <v>44032</v>
      </c>
      <c r="E51" s="263">
        <v>44036</v>
      </c>
      <c r="F51" s="262" t="s">
        <v>614</v>
      </c>
      <c r="G51" s="262">
        <v>71440</v>
      </c>
      <c r="H51" s="262" t="s">
        <v>743</v>
      </c>
      <c r="I51" s="262" t="s">
        <v>616</v>
      </c>
      <c r="J51" s="262" t="s">
        <v>617</v>
      </c>
      <c r="K51" s="262">
        <v>92140</v>
      </c>
      <c r="L51" s="262">
        <v>2001</v>
      </c>
      <c r="M51" s="262">
        <v>11363</v>
      </c>
      <c r="N51" s="262" t="s">
        <v>614</v>
      </c>
      <c r="O51" s="262">
        <v>118983</v>
      </c>
      <c r="P51" s="262" t="s">
        <v>737</v>
      </c>
      <c r="Q51" s="262" t="s">
        <v>703</v>
      </c>
      <c r="R51" s="262"/>
      <c r="S51" s="262"/>
      <c r="T51" s="262"/>
      <c r="U51" s="262"/>
      <c r="V51" s="262" t="s">
        <v>871</v>
      </c>
      <c r="W51" s="262" t="s">
        <v>874</v>
      </c>
      <c r="X51" s="262"/>
      <c r="Y51" s="262">
        <v>8582308</v>
      </c>
      <c r="Z51" s="262">
        <v>28</v>
      </c>
      <c r="AA51" s="263">
        <v>44032</v>
      </c>
      <c r="AB51" s="264">
        <v>86.38</v>
      </c>
      <c r="AC51" s="264" t="s">
        <v>696</v>
      </c>
      <c r="AD51" s="264">
        <v>86.38</v>
      </c>
      <c r="AE51" s="262" t="s">
        <v>697</v>
      </c>
      <c r="AF51" s="262">
        <v>2020</v>
      </c>
      <c r="AG51" s="262">
        <v>7</v>
      </c>
    </row>
    <row r="52" spans="1:33">
      <c r="A52" s="262" t="s">
        <v>687</v>
      </c>
      <c r="B52" s="262" t="s">
        <v>873</v>
      </c>
      <c r="C52" s="262" t="e">
        <f>VLOOKUP($B52,#REF!,3,FALSE)</f>
        <v>#REF!</v>
      </c>
      <c r="D52" s="263">
        <v>44032</v>
      </c>
      <c r="E52" s="263">
        <v>44036</v>
      </c>
      <c r="F52" s="262" t="s">
        <v>614</v>
      </c>
      <c r="G52" s="262">
        <v>71440</v>
      </c>
      <c r="H52" s="262" t="s">
        <v>743</v>
      </c>
      <c r="I52" s="262" t="s">
        <v>616</v>
      </c>
      <c r="J52" s="262" t="s">
        <v>617</v>
      </c>
      <c r="K52" s="262">
        <v>92140</v>
      </c>
      <c r="L52" s="262">
        <v>2001</v>
      </c>
      <c r="M52" s="262">
        <v>11363</v>
      </c>
      <c r="N52" s="262" t="s">
        <v>614</v>
      </c>
      <c r="O52" s="262">
        <v>118983</v>
      </c>
      <c r="P52" s="262" t="s">
        <v>737</v>
      </c>
      <c r="Q52" s="262" t="s">
        <v>703</v>
      </c>
      <c r="R52" s="262"/>
      <c r="S52" s="262"/>
      <c r="T52" s="262"/>
      <c r="U52" s="262"/>
      <c r="V52" s="262" t="s">
        <v>871</v>
      </c>
      <c r="W52" s="262" t="s">
        <v>870</v>
      </c>
      <c r="X52" s="262"/>
      <c r="Y52" s="262">
        <v>8582308</v>
      </c>
      <c r="Z52" s="262">
        <v>8</v>
      </c>
      <c r="AA52" s="263">
        <v>44032</v>
      </c>
      <c r="AB52" s="264">
        <v>-54.47</v>
      </c>
      <c r="AC52" s="264" t="s">
        <v>696</v>
      </c>
      <c r="AD52" s="264">
        <v>-54.47</v>
      </c>
      <c r="AE52" s="262" t="s">
        <v>697</v>
      </c>
      <c r="AF52" s="262">
        <v>2020</v>
      </c>
      <c r="AG52" s="262">
        <v>7</v>
      </c>
    </row>
    <row r="53" spans="1:33">
      <c r="A53" s="262" t="s">
        <v>687</v>
      </c>
      <c r="B53" s="262" t="s">
        <v>872</v>
      </c>
      <c r="C53" s="262" t="e">
        <f>VLOOKUP($B53,#REF!,3,FALSE)</f>
        <v>#REF!</v>
      </c>
      <c r="D53" s="263">
        <v>44032</v>
      </c>
      <c r="E53" s="263">
        <v>44036</v>
      </c>
      <c r="F53" s="262" t="s">
        <v>614</v>
      </c>
      <c r="G53" s="262">
        <v>71415</v>
      </c>
      <c r="H53" s="262" t="s">
        <v>748</v>
      </c>
      <c r="I53" s="262" t="s">
        <v>616</v>
      </c>
      <c r="J53" s="262" t="s">
        <v>617</v>
      </c>
      <c r="K53" s="262">
        <v>92140</v>
      </c>
      <c r="L53" s="262">
        <v>2001</v>
      </c>
      <c r="M53" s="262">
        <v>11363</v>
      </c>
      <c r="N53" s="262" t="s">
        <v>614</v>
      </c>
      <c r="O53" s="262">
        <v>118983</v>
      </c>
      <c r="P53" s="262" t="s">
        <v>737</v>
      </c>
      <c r="Q53" s="262" t="s">
        <v>703</v>
      </c>
      <c r="R53" s="262"/>
      <c r="S53" s="262"/>
      <c r="T53" s="262"/>
      <c r="U53" s="262"/>
      <c r="V53" s="262" t="s">
        <v>871</v>
      </c>
      <c r="W53" s="262" t="s">
        <v>870</v>
      </c>
      <c r="X53" s="262"/>
      <c r="Y53" s="262">
        <v>8582308</v>
      </c>
      <c r="Z53" s="262">
        <v>7</v>
      </c>
      <c r="AA53" s="263">
        <v>44032</v>
      </c>
      <c r="AB53" s="264">
        <v>-74.89</v>
      </c>
      <c r="AC53" s="264" t="s">
        <v>696</v>
      </c>
      <c r="AD53" s="264">
        <v>-74.89</v>
      </c>
      <c r="AE53" s="262" t="s">
        <v>697</v>
      </c>
      <c r="AF53" s="262">
        <v>2020</v>
      </c>
      <c r="AG53" s="262">
        <v>7</v>
      </c>
    </row>
    <row r="54" spans="1:33" hidden="1">
      <c r="A54" t="s">
        <v>687</v>
      </c>
      <c r="B54" t="s">
        <v>732</v>
      </c>
      <c r="C54" t="e">
        <f>VLOOKUP($B54,#REF!,3,FALSE)</f>
        <v>#REF!</v>
      </c>
      <c r="D54" s="217">
        <v>43800</v>
      </c>
      <c r="E54" s="217">
        <v>43826</v>
      </c>
      <c r="F54" t="s">
        <v>614</v>
      </c>
      <c r="G54">
        <v>14081</v>
      </c>
      <c r="H54" t="s">
        <v>733</v>
      </c>
      <c r="I54" t="s">
        <v>616</v>
      </c>
      <c r="J54" t="s">
        <v>617</v>
      </c>
      <c r="K54">
        <v>92140</v>
      </c>
      <c r="L54">
        <v>2001</v>
      </c>
      <c r="M54">
        <v>11363</v>
      </c>
      <c r="N54" t="s">
        <v>620</v>
      </c>
      <c r="O54">
        <v>118983</v>
      </c>
      <c r="P54" t="s">
        <v>620</v>
      </c>
      <c r="Q54" t="s">
        <v>620</v>
      </c>
      <c r="V54" t="s">
        <v>729</v>
      </c>
      <c r="Y54" t="s">
        <v>730</v>
      </c>
      <c r="Z54">
        <v>4</v>
      </c>
      <c r="AA54" s="217">
        <v>43800</v>
      </c>
      <c r="AB54" s="219">
        <v>700000</v>
      </c>
      <c r="AC54" s="219" t="s">
        <v>696</v>
      </c>
      <c r="AD54" s="219">
        <v>700000</v>
      </c>
      <c r="AE54" t="s">
        <v>731</v>
      </c>
      <c r="AF54">
        <v>2019</v>
      </c>
      <c r="AG54">
        <v>12</v>
      </c>
    </row>
    <row r="55" spans="1:33" hidden="1">
      <c r="A55" t="s">
        <v>687</v>
      </c>
      <c r="B55" t="s">
        <v>727</v>
      </c>
      <c r="C55" t="e">
        <f>VLOOKUP($B55,#REF!,3,FALSE)</f>
        <v>#REF!</v>
      </c>
      <c r="D55" s="217">
        <v>43800</v>
      </c>
      <c r="E55" s="217">
        <v>43826</v>
      </c>
      <c r="F55" t="s">
        <v>614</v>
      </c>
      <c r="G55">
        <v>51005</v>
      </c>
      <c r="H55" t="s">
        <v>728</v>
      </c>
      <c r="I55" t="s">
        <v>616</v>
      </c>
      <c r="J55" t="s">
        <v>617</v>
      </c>
      <c r="K55">
        <v>92140</v>
      </c>
      <c r="L55">
        <v>2001</v>
      </c>
      <c r="M55">
        <v>11363</v>
      </c>
      <c r="N55" t="s">
        <v>620</v>
      </c>
      <c r="O55">
        <v>118983</v>
      </c>
      <c r="P55" t="s">
        <v>620</v>
      </c>
      <c r="Q55" t="s">
        <v>620</v>
      </c>
      <c r="V55" t="s">
        <v>729</v>
      </c>
      <c r="Y55" t="s">
        <v>730</v>
      </c>
      <c r="Z55">
        <v>3</v>
      </c>
      <c r="AA55" s="217">
        <v>43800</v>
      </c>
      <c r="AB55" s="219">
        <v>-700000</v>
      </c>
      <c r="AC55" s="219" t="s">
        <v>696</v>
      </c>
      <c r="AD55" s="219">
        <v>-700000</v>
      </c>
      <c r="AE55" t="s">
        <v>731</v>
      </c>
      <c r="AF55">
        <v>2019</v>
      </c>
      <c r="AG55">
        <v>12</v>
      </c>
    </row>
    <row r="56" spans="1:33" hidden="1">
      <c r="A56" t="s">
        <v>734</v>
      </c>
      <c r="B56" t="s">
        <v>735</v>
      </c>
      <c r="C56" t="e">
        <f>VLOOKUP($B56,#REF!,3,FALSE)</f>
        <v>#REF!</v>
      </c>
      <c r="D56" s="217">
        <v>43982</v>
      </c>
      <c r="E56" s="217">
        <v>43986</v>
      </c>
      <c r="F56" t="s">
        <v>614</v>
      </c>
      <c r="G56">
        <v>71405</v>
      </c>
      <c r="H56" t="s">
        <v>736</v>
      </c>
      <c r="I56" t="s">
        <v>616</v>
      </c>
      <c r="J56" t="s">
        <v>617</v>
      </c>
      <c r="K56">
        <v>92140</v>
      </c>
      <c r="L56">
        <v>2001</v>
      </c>
      <c r="M56">
        <v>11363</v>
      </c>
      <c r="N56" t="s">
        <v>614</v>
      </c>
      <c r="O56">
        <v>118983</v>
      </c>
      <c r="P56" t="s">
        <v>737</v>
      </c>
      <c r="Q56" t="s">
        <v>738</v>
      </c>
      <c r="V56" t="s">
        <v>739</v>
      </c>
      <c r="W56" t="s">
        <v>739</v>
      </c>
      <c r="Y56" t="s">
        <v>740</v>
      </c>
      <c r="Z56">
        <v>177</v>
      </c>
      <c r="AA56" s="217">
        <v>43982</v>
      </c>
      <c r="AB56" s="219">
        <v>313701.13</v>
      </c>
      <c r="AC56" s="219" t="s">
        <v>625</v>
      </c>
      <c r="AD56" s="219">
        <v>1638.13</v>
      </c>
      <c r="AE56" t="s">
        <v>741</v>
      </c>
      <c r="AF56">
        <v>2020</v>
      </c>
      <c r="AG56">
        <v>5</v>
      </c>
    </row>
    <row r="57" spans="1:33">
      <c r="A57" s="262" t="s">
        <v>734</v>
      </c>
      <c r="B57" s="262" t="s">
        <v>869</v>
      </c>
      <c r="C57" s="262" t="e">
        <f>VLOOKUP($B57,#REF!,3,FALSE)</f>
        <v>#REF!</v>
      </c>
      <c r="D57" s="263">
        <v>44012</v>
      </c>
      <c r="E57" s="263">
        <v>44014</v>
      </c>
      <c r="F57" s="262" t="s">
        <v>614</v>
      </c>
      <c r="G57" s="262">
        <v>71405</v>
      </c>
      <c r="H57" s="262" t="s">
        <v>736</v>
      </c>
      <c r="I57" s="262" t="s">
        <v>616</v>
      </c>
      <c r="J57" s="262" t="s">
        <v>617</v>
      </c>
      <c r="K57" s="262">
        <v>92140</v>
      </c>
      <c r="L57" s="262">
        <v>2001</v>
      </c>
      <c r="M57" s="262">
        <v>11363</v>
      </c>
      <c r="N57" s="262" t="s">
        <v>614</v>
      </c>
      <c r="O57" s="262">
        <v>118983</v>
      </c>
      <c r="P57" s="262" t="s">
        <v>737</v>
      </c>
      <c r="Q57" s="262" t="s">
        <v>738</v>
      </c>
      <c r="R57" s="262"/>
      <c r="S57" s="262"/>
      <c r="T57" s="262"/>
      <c r="U57" s="262"/>
      <c r="V57" s="262" t="s">
        <v>739</v>
      </c>
      <c r="W57" s="262" t="s">
        <v>739</v>
      </c>
      <c r="X57" s="262"/>
      <c r="Y57" s="262" t="s">
        <v>868</v>
      </c>
      <c r="Z57" s="262">
        <v>177</v>
      </c>
      <c r="AA57" s="263">
        <v>44012</v>
      </c>
      <c r="AB57" s="264">
        <v>248610.3</v>
      </c>
      <c r="AC57" s="264" t="s">
        <v>625</v>
      </c>
      <c r="AD57" s="264">
        <v>1334.9</v>
      </c>
      <c r="AE57" s="262" t="s">
        <v>741</v>
      </c>
      <c r="AF57" s="262">
        <v>2020</v>
      </c>
      <c r="AG57" s="262">
        <v>6</v>
      </c>
    </row>
    <row r="58" spans="1:33">
      <c r="A58" s="262" t="s">
        <v>734</v>
      </c>
      <c r="B58" s="262" t="s">
        <v>867</v>
      </c>
      <c r="C58" s="262" t="e">
        <f>VLOOKUP($B58,#REF!,3,FALSE)</f>
        <v>#REF!</v>
      </c>
      <c r="D58" s="263">
        <v>44043</v>
      </c>
      <c r="E58" s="263">
        <v>44047</v>
      </c>
      <c r="F58" s="262" t="s">
        <v>614</v>
      </c>
      <c r="G58" s="262">
        <v>71405</v>
      </c>
      <c r="H58" s="262" t="s">
        <v>736</v>
      </c>
      <c r="I58" s="262" t="s">
        <v>616</v>
      </c>
      <c r="J58" s="262" t="s">
        <v>617</v>
      </c>
      <c r="K58" s="262">
        <v>92140</v>
      </c>
      <c r="L58" s="262">
        <v>2001</v>
      </c>
      <c r="M58" s="262">
        <v>11363</v>
      </c>
      <c r="N58" s="262" t="s">
        <v>614</v>
      </c>
      <c r="O58" s="262">
        <v>118983</v>
      </c>
      <c r="P58" s="262" t="s">
        <v>737</v>
      </c>
      <c r="Q58" s="262" t="s">
        <v>738</v>
      </c>
      <c r="R58" s="262"/>
      <c r="S58" s="262"/>
      <c r="T58" s="262"/>
      <c r="U58" s="262"/>
      <c r="V58" s="262" t="s">
        <v>739</v>
      </c>
      <c r="W58" s="262" t="s">
        <v>739</v>
      </c>
      <c r="X58" s="262"/>
      <c r="Y58" s="262" t="s">
        <v>866</v>
      </c>
      <c r="Z58" s="262">
        <v>171</v>
      </c>
      <c r="AA58" s="263">
        <v>44043</v>
      </c>
      <c r="AB58" s="264">
        <v>334142.32</v>
      </c>
      <c r="AC58" s="264" t="s">
        <v>625</v>
      </c>
      <c r="AD58" s="264">
        <v>1799.47</v>
      </c>
      <c r="AE58" s="262" t="s">
        <v>741</v>
      </c>
      <c r="AF58" s="262">
        <v>2020</v>
      </c>
      <c r="AG58" s="262">
        <v>7</v>
      </c>
    </row>
    <row r="59" spans="1:33">
      <c r="A59" s="262" t="s">
        <v>734</v>
      </c>
      <c r="B59" s="262" t="s">
        <v>865</v>
      </c>
      <c r="C59" s="262" t="e">
        <f>VLOOKUP($B59,#REF!,3,FALSE)</f>
        <v>#REF!</v>
      </c>
      <c r="D59" s="263">
        <v>44074</v>
      </c>
      <c r="E59" s="263">
        <v>44078</v>
      </c>
      <c r="F59" s="262" t="s">
        <v>614</v>
      </c>
      <c r="G59" s="262">
        <v>71405</v>
      </c>
      <c r="H59" s="262" t="s">
        <v>736</v>
      </c>
      <c r="I59" s="262" t="s">
        <v>616</v>
      </c>
      <c r="J59" s="262" t="s">
        <v>617</v>
      </c>
      <c r="K59" s="262">
        <v>92140</v>
      </c>
      <c r="L59" s="262">
        <v>2001</v>
      </c>
      <c r="M59" s="262">
        <v>11363</v>
      </c>
      <c r="N59" s="262" t="s">
        <v>614</v>
      </c>
      <c r="O59" s="262">
        <v>118983</v>
      </c>
      <c r="P59" s="262" t="s">
        <v>737</v>
      </c>
      <c r="Q59" s="262" t="s">
        <v>738</v>
      </c>
      <c r="R59" s="262"/>
      <c r="S59" s="262"/>
      <c r="T59" s="262"/>
      <c r="U59" s="262"/>
      <c r="V59" s="262" t="s">
        <v>739</v>
      </c>
      <c r="W59" s="262" t="s">
        <v>739</v>
      </c>
      <c r="X59" s="262"/>
      <c r="Y59" s="262" t="s">
        <v>864</v>
      </c>
      <c r="Z59" s="262">
        <v>172</v>
      </c>
      <c r="AA59" s="263">
        <v>44074</v>
      </c>
      <c r="AB59" s="264">
        <v>334093.56</v>
      </c>
      <c r="AC59" s="264" t="s">
        <v>625</v>
      </c>
      <c r="AD59" s="264">
        <v>1803.57</v>
      </c>
      <c r="AE59" s="262" t="s">
        <v>741</v>
      </c>
      <c r="AF59" s="262">
        <v>2020</v>
      </c>
      <c r="AG59" s="262">
        <v>8</v>
      </c>
    </row>
    <row r="60" spans="1:33">
      <c r="A60" s="262" t="s">
        <v>734</v>
      </c>
      <c r="B60" s="262" t="s">
        <v>863</v>
      </c>
      <c r="C60" s="262" t="e">
        <f>VLOOKUP($B60,#REF!,3,FALSE)</f>
        <v>#REF!</v>
      </c>
      <c r="D60" s="263">
        <v>44104</v>
      </c>
      <c r="E60" s="263">
        <v>44106</v>
      </c>
      <c r="F60" s="262" t="s">
        <v>614</v>
      </c>
      <c r="G60" s="262">
        <v>71405</v>
      </c>
      <c r="H60" s="262" t="s">
        <v>736</v>
      </c>
      <c r="I60" s="262" t="s">
        <v>616</v>
      </c>
      <c r="J60" s="262" t="s">
        <v>617</v>
      </c>
      <c r="K60" s="262">
        <v>92140</v>
      </c>
      <c r="L60" s="262">
        <v>2001</v>
      </c>
      <c r="M60" s="262">
        <v>11363</v>
      </c>
      <c r="N60" s="262" t="s">
        <v>614</v>
      </c>
      <c r="O60" s="262">
        <v>118983</v>
      </c>
      <c r="P60" s="262" t="s">
        <v>737</v>
      </c>
      <c r="Q60" s="262" t="s">
        <v>738</v>
      </c>
      <c r="R60" s="262"/>
      <c r="S60" s="262"/>
      <c r="T60" s="262"/>
      <c r="U60" s="262"/>
      <c r="V60" s="262" t="s">
        <v>739</v>
      </c>
      <c r="W60" s="262" t="s">
        <v>739</v>
      </c>
      <c r="X60" s="262"/>
      <c r="Y60" s="262" t="s">
        <v>862</v>
      </c>
      <c r="Z60" s="262">
        <v>178</v>
      </c>
      <c r="AA60" s="263">
        <v>44104</v>
      </c>
      <c r="AB60" s="264">
        <v>397673.87</v>
      </c>
      <c r="AC60" s="264" t="s">
        <v>625</v>
      </c>
      <c r="AD60" s="264">
        <v>2135.5</v>
      </c>
      <c r="AE60" s="262" t="s">
        <v>741</v>
      </c>
      <c r="AF60" s="262">
        <v>2020</v>
      </c>
      <c r="AG60" s="262">
        <v>9</v>
      </c>
    </row>
    <row r="61" spans="1:33">
      <c r="A61" s="262" t="s">
        <v>734</v>
      </c>
      <c r="B61" s="262" t="s">
        <v>861</v>
      </c>
      <c r="C61" s="262" t="e">
        <f>VLOOKUP($B61,#REF!,3,FALSE)</f>
        <v>#REF!</v>
      </c>
      <c r="D61" s="263">
        <v>44135</v>
      </c>
      <c r="E61" s="263">
        <v>44138</v>
      </c>
      <c r="F61" s="262" t="s">
        <v>614</v>
      </c>
      <c r="G61" s="262">
        <v>71405</v>
      </c>
      <c r="H61" s="262" t="s">
        <v>736</v>
      </c>
      <c r="I61" s="262" t="s">
        <v>616</v>
      </c>
      <c r="J61" s="262" t="s">
        <v>617</v>
      </c>
      <c r="K61" s="262">
        <v>92140</v>
      </c>
      <c r="L61" s="262">
        <v>2001</v>
      </c>
      <c r="M61" s="262">
        <v>11363</v>
      </c>
      <c r="N61" s="262" t="s">
        <v>614</v>
      </c>
      <c r="O61" s="262">
        <v>118983</v>
      </c>
      <c r="P61" s="262" t="s">
        <v>737</v>
      </c>
      <c r="Q61" s="262" t="s">
        <v>738</v>
      </c>
      <c r="R61" s="262"/>
      <c r="S61" s="262"/>
      <c r="T61" s="262"/>
      <c r="U61" s="262"/>
      <c r="V61" s="262" t="s">
        <v>739</v>
      </c>
      <c r="W61" s="262" t="s">
        <v>739</v>
      </c>
      <c r="X61" s="262"/>
      <c r="Y61" s="262" t="s">
        <v>860</v>
      </c>
      <c r="Z61" s="262">
        <v>175</v>
      </c>
      <c r="AA61" s="263">
        <v>44135</v>
      </c>
      <c r="AB61" s="264">
        <v>490696.16</v>
      </c>
      <c r="AC61" s="264" t="s">
        <v>625</v>
      </c>
      <c r="AD61" s="264">
        <v>2652.12</v>
      </c>
      <c r="AE61" s="262" t="s">
        <v>741</v>
      </c>
      <c r="AF61" s="262">
        <v>2020</v>
      </c>
      <c r="AG61" s="262">
        <v>10</v>
      </c>
    </row>
    <row r="62" spans="1:33" hidden="1">
      <c r="A62" t="s">
        <v>734</v>
      </c>
      <c r="B62" t="s">
        <v>745</v>
      </c>
      <c r="C62" t="e">
        <f>VLOOKUP($B62,#REF!,3,FALSE)</f>
        <v>#REF!</v>
      </c>
      <c r="D62" s="217">
        <v>43982</v>
      </c>
      <c r="E62" s="217">
        <v>43986</v>
      </c>
      <c r="F62" t="s">
        <v>614</v>
      </c>
      <c r="G62">
        <v>71410</v>
      </c>
      <c r="H62" t="s">
        <v>746</v>
      </c>
      <c r="I62" t="s">
        <v>616</v>
      </c>
      <c r="J62" t="s">
        <v>617</v>
      </c>
      <c r="K62">
        <v>92140</v>
      </c>
      <c r="L62">
        <v>2001</v>
      </c>
      <c r="M62">
        <v>11363</v>
      </c>
      <c r="N62" t="s">
        <v>614</v>
      </c>
      <c r="O62">
        <v>118983</v>
      </c>
      <c r="P62" t="s">
        <v>737</v>
      </c>
      <c r="Q62" t="s">
        <v>738</v>
      </c>
      <c r="V62" t="s">
        <v>739</v>
      </c>
      <c r="W62" t="s">
        <v>739</v>
      </c>
      <c r="Y62" t="s">
        <v>744</v>
      </c>
      <c r="Z62">
        <v>85</v>
      </c>
      <c r="AA62" s="217">
        <v>43982</v>
      </c>
      <c r="AB62" s="219">
        <v>1303.77</v>
      </c>
      <c r="AC62" s="219" t="s">
        <v>625</v>
      </c>
      <c r="AD62" s="219">
        <v>6.81</v>
      </c>
      <c r="AE62" t="s">
        <v>741</v>
      </c>
      <c r="AF62">
        <v>2020</v>
      </c>
      <c r="AG62">
        <v>5</v>
      </c>
    </row>
    <row r="63" spans="1:33" hidden="1">
      <c r="A63" t="s">
        <v>734</v>
      </c>
      <c r="B63" t="s">
        <v>742</v>
      </c>
      <c r="C63" t="e">
        <f>VLOOKUP($B63,#REF!,3,FALSE)</f>
        <v>#REF!</v>
      </c>
      <c r="D63" s="217">
        <v>43982</v>
      </c>
      <c r="E63" s="217">
        <v>43986</v>
      </c>
      <c r="F63" t="s">
        <v>614</v>
      </c>
      <c r="G63">
        <v>71440</v>
      </c>
      <c r="H63" t="s">
        <v>743</v>
      </c>
      <c r="I63" t="s">
        <v>616</v>
      </c>
      <c r="J63" t="s">
        <v>617</v>
      </c>
      <c r="K63">
        <v>92140</v>
      </c>
      <c r="L63">
        <v>2001</v>
      </c>
      <c r="M63">
        <v>11363</v>
      </c>
      <c r="N63" t="s">
        <v>614</v>
      </c>
      <c r="O63">
        <v>118983</v>
      </c>
      <c r="P63" t="s">
        <v>737</v>
      </c>
      <c r="Q63" t="s">
        <v>738</v>
      </c>
      <c r="V63" t="s">
        <v>739</v>
      </c>
      <c r="W63" t="s">
        <v>739</v>
      </c>
      <c r="Y63" t="s">
        <v>744</v>
      </c>
      <c r="Z63">
        <v>95</v>
      </c>
      <c r="AA63" s="217">
        <v>43982</v>
      </c>
      <c r="AB63" s="219">
        <v>10430.17</v>
      </c>
      <c r="AC63" s="219" t="s">
        <v>625</v>
      </c>
      <c r="AD63" s="219">
        <v>54.47</v>
      </c>
      <c r="AE63" t="s">
        <v>741</v>
      </c>
      <c r="AF63">
        <v>2020</v>
      </c>
      <c r="AG63">
        <v>5</v>
      </c>
    </row>
    <row r="64" spans="1:33" hidden="1">
      <c r="A64" t="s">
        <v>734</v>
      </c>
      <c r="B64" t="s">
        <v>747</v>
      </c>
      <c r="C64" t="e">
        <f>VLOOKUP($B64,#REF!,3,FALSE)</f>
        <v>#REF!</v>
      </c>
      <c r="D64" s="217">
        <v>43982</v>
      </c>
      <c r="E64" s="217">
        <v>43986</v>
      </c>
      <c r="F64" t="s">
        <v>614</v>
      </c>
      <c r="G64">
        <v>71415</v>
      </c>
      <c r="H64" t="s">
        <v>748</v>
      </c>
      <c r="I64" t="s">
        <v>616</v>
      </c>
      <c r="J64" t="s">
        <v>617</v>
      </c>
      <c r="K64">
        <v>92140</v>
      </c>
      <c r="L64">
        <v>2001</v>
      </c>
      <c r="M64">
        <v>11363</v>
      </c>
      <c r="N64" t="s">
        <v>614</v>
      </c>
      <c r="O64">
        <v>118983</v>
      </c>
      <c r="P64" t="s">
        <v>737</v>
      </c>
      <c r="Q64" t="s">
        <v>738</v>
      </c>
      <c r="V64" t="s">
        <v>739</v>
      </c>
      <c r="W64" t="s">
        <v>739</v>
      </c>
      <c r="Y64" t="s">
        <v>744</v>
      </c>
      <c r="Z64">
        <v>90</v>
      </c>
      <c r="AA64" s="217">
        <v>43982</v>
      </c>
      <c r="AB64" s="219">
        <v>14341.48</v>
      </c>
      <c r="AC64" s="219" t="s">
        <v>625</v>
      </c>
      <c r="AD64" s="219">
        <v>74.89</v>
      </c>
      <c r="AE64" t="s">
        <v>741</v>
      </c>
      <c r="AF64">
        <v>2020</v>
      </c>
      <c r="AG64">
        <v>5</v>
      </c>
    </row>
    <row r="65" spans="1:33">
      <c r="A65" s="262" t="s">
        <v>734</v>
      </c>
      <c r="B65" s="262" t="s">
        <v>859</v>
      </c>
      <c r="C65" s="262" t="e">
        <f>VLOOKUP($B65,#REF!,3,FALSE)</f>
        <v>#REF!</v>
      </c>
      <c r="D65" s="263">
        <v>44012</v>
      </c>
      <c r="E65" s="263">
        <v>44014</v>
      </c>
      <c r="F65" s="262" t="s">
        <v>614</v>
      </c>
      <c r="G65" s="262">
        <v>71415</v>
      </c>
      <c r="H65" s="262" t="s">
        <v>748</v>
      </c>
      <c r="I65" s="262" t="s">
        <v>616</v>
      </c>
      <c r="J65" s="262" t="s">
        <v>617</v>
      </c>
      <c r="K65" s="262">
        <v>92140</v>
      </c>
      <c r="L65" s="262">
        <v>2001</v>
      </c>
      <c r="M65" s="262">
        <v>11363</v>
      </c>
      <c r="N65" s="262" t="s">
        <v>614</v>
      </c>
      <c r="O65" s="262">
        <v>118983</v>
      </c>
      <c r="P65" s="262" t="s">
        <v>737</v>
      </c>
      <c r="Q65" s="262" t="s">
        <v>738</v>
      </c>
      <c r="R65" s="262"/>
      <c r="S65" s="262"/>
      <c r="T65" s="262"/>
      <c r="U65" s="262"/>
      <c r="V65" s="262" t="s">
        <v>739</v>
      </c>
      <c r="W65" s="262" t="s">
        <v>739</v>
      </c>
      <c r="X65" s="262"/>
      <c r="Y65" s="262" t="s">
        <v>856</v>
      </c>
      <c r="Z65" s="262">
        <v>88</v>
      </c>
      <c r="AA65" s="263">
        <v>44012</v>
      </c>
      <c r="AB65" s="264">
        <v>11246.58</v>
      </c>
      <c r="AC65" s="264" t="s">
        <v>625</v>
      </c>
      <c r="AD65" s="264">
        <v>60.39</v>
      </c>
      <c r="AE65" s="262" t="s">
        <v>741</v>
      </c>
      <c r="AF65" s="262">
        <v>2020</v>
      </c>
      <c r="AG65" s="262">
        <v>6</v>
      </c>
    </row>
    <row r="66" spans="1:33">
      <c r="A66" s="262" t="s">
        <v>734</v>
      </c>
      <c r="B66" s="262" t="s">
        <v>858</v>
      </c>
      <c r="C66" s="262" t="e">
        <f>VLOOKUP($B66,#REF!,3,FALSE)</f>
        <v>#REF!</v>
      </c>
      <c r="D66" s="263">
        <v>44012</v>
      </c>
      <c r="E66" s="263">
        <v>44014</v>
      </c>
      <c r="F66" s="262" t="s">
        <v>614</v>
      </c>
      <c r="G66" s="262">
        <v>71410</v>
      </c>
      <c r="H66" s="262" t="s">
        <v>746</v>
      </c>
      <c r="I66" s="262" t="s">
        <v>616</v>
      </c>
      <c r="J66" s="262" t="s">
        <v>617</v>
      </c>
      <c r="K66" s="262">
        <v>92140</v>
      </c>
      <c r="L66" s="262">
        <v>2001</v>
      </c>
      <c r="M66" s="262">
        <v>11363</v>
      </c>
      <c r="N66" s="262" t="s">
        <v>614</v>
      </c>
      <c r="O66" s="262">
        <v>118983</v>
      </c>
      <c r="P66" s="262" t="s">
        <v>737</v>
      </c>
      <c r="Q66" s="262" t="s">
        <v>738</v>
      </c>
      <c r="R66" s="262"/>
      <c r="S66" s="262"/>
      <c r="T66" s="262"/>
      <c r="U66" s="262"/>
      <c r="V66" s="262" t="s">
        <v>739</v>
      </c>
      <c r="W66" s="262" t="s">
        <v>739</v>
      </c>
      <c r="X66" s="262"/>
      <c r="Y66" s="262" t="s">
        <v>856</v>
      </c>
      <c r="Z66" s="262">
        <v>83</v>
      </c>
      <c r="AA66" s="263">
        <v>44012</v>
      </c>
      <c r="AB66" s="264">
        <v>1022.42</v>
      </c>
      <c r="AC66" s="264" t="s">
        <v>625</v>
      </c>
      <c r="AD66" s="264">
        <v>5.49</v>
      </c>
      <c r="AE66" s="262" t="s">
        <v>741</v>
      </c>
      <c r="AF66" s="262">
        <v>2020</v>
      </c>
      <c r="AG66" s="262">
        <v>6</v>
      </c>
    </row>
    <row r="67" spans="1:33">
      <c r="A67" s="262" t="s">
        <v>734</v>
      </c>
      <c r="B67" s="262" t="s">
        <v>857</v>
      </c>
      <c r="C67" s="262" t="e">
        <f>VLOOKUP($B67,#REF!,3,FALSE)</f>
        <v>#REF!</v>
      </c>
      <c r="D67" s="263">
        <v>44012</v>
      </c>
      <c r="E67" s="263">
        <v>44014</v>
      </c>
      <c r="F67" s="262" t="s">
        <v>614</v>
      </c>
      <c r="G67" s="262">
        <v>71440</v>
      </c>
      <c r="H67" s="262" t="s">
        <v>743</v>
      </c>
      <c r="I67" s="262" t="s">
        <v>616</v>
      </c>
      <c r="J67" s="262" t="s">
        <v>617</v>
      </c>
      <c r="K67" s="262">
        <v>92140</v>
      </c>
      <c r="L67" s="262">
        <v>2001</v>
      </c>
      <c r="M67" s="262">
        <v>11363</v>
      </c>
      <c r="N67" s="262" t="s">
        <v>614</v>
      </c>
      <c r="O67" s="262">
        <v>118983</v>
      </c>
      <c r="P67" s="262" t="s">
        <v>737</v>
      </c>
      <c r="Q67" s="262" t="s">
        <v>738</v>
      </c>
      <c r="R67" s="262"/>
      <c r="S67" s="262"/>
      <c r="T67" s="262"/>
      <c r="U67" s="262"/>
      <c r="V67" s="262" t="s">
        <v>739</v>
      </c>
      <c r="W67" s="262" t="s">
        <v>739</v>
      </c>
      <c r="X67" s="262"/>
      <c r="Y67" s="262" t="s">
        <v>856</v>
      </c>
      <c r="Z67" s="262">
        <v>93</v>
      </c>
      <c r="AA67" s="263">
        <v>44012</v>
      </c>
      <c r="AB67" s="264">
        <v>8179.33</v>
      </c>
      <c r="AC67" s="264" t="s">
        <v>625</v>
      </c>
      <c r="AD67" s="264">
        <v>43.92</v>
      </c>
      <c r="AE67" s="262" t="s">
        <v>741</v>
      </c>
      <c r="AF67" s="262">
        <v>2020</v>
      </c>
      <c r="AG67" s="262">
        <v>6</v>
      </c>
    </row>
    <row r="68" spans="1:33">
      <c r="A68" s="262" t="s">
        <v>734</v>
      </c>
      <c r="B68" s="262" t="s">
        <v>855</v>
      </c>
      <c r="C68" s="262" t="e">
        <f>VLOOKUP($B68,#REF!,3,FALSE)</f>
        <v>#REF!</v>
      </c>
      <c r="D68" s="263">
        <v>44043</v>
      </c>
      <c r="E68" s="263">
        <v>44047</v>
      </c>
      <c r="F68" s="262" t="s">
        <v>614</v>
      </c>
      <c r="G68" s="262">
        <v>71440</v>
      </c>
      <c r="H68" s="262" t="s">
        <v>743</v>
      </c>
      <c r="I68" s="262" t="s">
        <v>616</v>
      </c>
      <c r="J68" s="262" t="s">
        <v>617</v>
      </c>
      <c r="K68" s="262">
        <v>92140</v>
      </c>
      <c r="L68" s="262">
        <v>2001</v>
      </c>
      <c r="M68" s="262">
        <v>11363</v>
      </c>
      <c r="N68" s="262" t="s">
        <v>614</v>
      </c>
      <c r="O68" s="262">
        <v>118983</v>
      </c>
      <c r="P68" s="262" t="s">
        <v>737</v>
      </c>
      <c r="Q68" s="262" t="s">
        <v>738</v>
      </c>
      <c r="R68" s="262"/>
      <c r="S68" s="262"/>
      <c r="T68" s="262"/>
      <c r="U68" s="262"/>
      <c r="V68" s="262" t="s">
        <v>739</v>
      </c>
      <c r="W68" s="262" t="s">
        <v>739</v>
      </c>
      <c r="X68" s="262"/>
      <c r="Y68" s="262" t="s">
        <v>851</v>
      </c>
      <c r="Z68" s="262">
        <v>94</v>
      </c>
      <c r="AA68" s="263">
        <v>44043</v>
      </c>
      <c r="AB68" s="264">
        <v>10922.46</v>
      </c>
      <c r="AC68" s="264" t="s">
        <v>625</v>
      </c>
      <c r="AD68" s="264">
        <v>58.82</v>
      </c>
      <c r="AE68" s="262" t="s">
        <v>741</v>
      </c>
      <c r="AF68" s="262">
        <v>2020</v>
      </c>
      <c r="AG68" s="262">
        <v>7</v>
      </c>
    </row>
    <row r="69" spans="1:33">
      <c r="A69" s="262" t="s">
        <v>734</v>
      </c>
      <c r="B69" s="262" t="s">
        <v>854</v>
      </c>
      <c r="C69" s="262" t="e">
        <f>VLOOKUP($B69,#REF!,3,FALSE)</f>
        <v>#REF!</v>
      </c>
      <c r="D69" s="263">
        <v>44043</v>
      </c>
      <c r="E69" s="263">
        <v>44047</v>
      </c>
      <c r="F69" s="262" t="s">
        <v>614</v>
      </c>
      <c r="G69" s="262">
        <v>71410</v>
      </c>
      <c r="H69" s="262" t="s">
        <v>746</v>
      </c>
      <c r="I69" s="262" t="s">
        <v>616</v>
      </c>
      <c r="J69" s="262" t="s">
        <v>617</v>
      </c>
      <c r="K69" s="262">
        <v>92140</v>
      </c>
      <c r="L69" s="262">
        <v>2001</v>
      </c>
      <c r="M69" s="262">
        <v>11363</v>
      </c>
      <c r="N69" s="262" t="s">
        <v>614</v>
      </c>
      <c r="O69" s="262">
        <v>118983</v>
      </c>
      <c r="P69" s="262" t="s">
        <v>737</v>
      </c>
      <c r="Q69" s="262" t="s">
        <v>738</v>
      </c>
      <c r="R69" s="262"/>
      <c r="S69" s="262"/>
      <c r="T69" s="262"/>
      <c r="U69" s="262"/>
      <c r="V69" s="262" t="s">
        <v>739</v>
      </c>
      <c r="W69" s="262" t="s">
        <v>739</v>
      </c>
      <c r="X69" s="262"/>
      <c r="Y69" s="262" t="s">
        <v>851</v>
      </c>
      <c r="Z69" s="262">
        <v>82</v>
      </c>
      <c r="AA69" s="263">
        <v>44043</v>
      </c>
      <c r="AB69" s="264">
        <v>1365.31</v>
      </c>
      <c r="AC69" s="264" t="s">
        <v>625</v>
      </c>
      <c r="AD69" s="264">
        <v>7.36</v>
      </c>
      <c r="AE69" s="262" t="s">
        <v>741</v>
      </c>
      <c r="AF69" s="262">
        <v>2020</v>
      </c>
      <c r="AG69" s="262">
        <v>7</v>
      </c>
    </row>
    <row r="70" spans="1:33">
      <c r="A70" s="262" t="s">
        <v>734</v>
      </c>
      <c r="B70" s="262" t="s">
        <v>853</v>
      </c>
      <c r="C70" s="262" t="e">
        <f>VLOOKUP($B70,#REF!,3,FALSE)</f>
        <v>#REF!</v>
      </c>
      <c r="D70" s="263">
        <v>44043</v>
      </c>
      <c r="E70" s="263">
        <v>44047</v>
      </c>
      <c r="F70" s="262" t="s">
        <v>614</v>
      </c>
      <c r="G70" s="262">
        <v>71415</v>
      </c>
      <c r="H70" s="262" t="s">
        <v>748</v>
      </c>
      <c r="I70" s="262" t="s">
        <v>616</v>
      </c>
      <c r="J70" s="262" t="s">
        <v>617</v>
      </c>
      <c r="K70" s="262">
        <v>92140</v>
      </c>
      <c r="L70" s="262">
        <v>2001</v>
      </c>
      <c r="M70" s="262">
        <v>11363</v>
      </c>
      <c r="N70" s="262" t="s">
        <v>614</v>
      </c>
      <c r="O70" s="262">
        <v>118983</v>
      </c>
      <c r="P70" s="262" t="s">
        <v>737</v>
      </c>
      <c r="Q70" s="262" t="s">
        <v>738</v>
      </c>
      <c r="R70" s="262"/>
      <c r="S70" s="262"/>
      <c r="T70" s="262"/>
      <c r="U70" s="262"/>
      <c r="V70" s="262" t="s">
        <v>739</v>
      </c>
      <c r="W70" s="262" t="s">
        <v>739</v>
      </c>
      <c r="X70" s="262"/>
      <c r="Y70" s="262" t="s">
        <v>851</v>
      </c>
      <c r="Z70" s="262">
        <v>88</v>
      </c>
      <c r="AA70" s="263">
        <v>44043</v>
      </c>
      <c r="AB70" s="264">
        <v>9557.15</v>
      </c>
      <c r="AC70" s="264" t="s">
        <v>625</v>
      </c>
      <c r="AD70" s="264">
        <v>51.47</v>
      </c>
      <c r="AE70" s="262" t="s">
        <v>741</v>
      </c>
      <c r="AF70" s="262">
        <v>2020</v>
      </c>
      <c r="AG70" s="262">
        <v>7</v>
      </c>
    </row>
    <row r="71" spans="1:33">
      <c r="A71" s="262" t="s">
        <v>734</v>
      </c>
      <c r="B71" s="262" t="s">
        <v>852</v>
      </c>
      <c r="C71" s="262" t="e">
        <f>VLOOKUP($B71,#REF!,3,FALSE)</f>
        <v>#REF!</v>
      </c>
      <c r="D71" s="263">
        <v>44043</v>
      </c>
      <c r="E71" s="263">
        <v>44047</v>
      </c>
      <c r="F71" s="262" t="s">
        <v>614</v>
      </c>
      <c r="G71" s="262">
        <v>75705</v>
      </c>
      <c r="H71" s="262" t="s">
        <v>839</v>
      </c>
      <c r="I71" s="262" t="s">
        <v>616</v>
      </c>
      <c r="J71" s="262" t="s">
        <v>617</v>
      </c>
      <c r="K71" s="262">
        <v>92140</v>
      </c>
      <c r="L71" s="262">
        <v>2001</v>
      </c>
      <c r="M71" s="262">
        <v>11363</v>
      </c>
      <c r="N71" s="262" t="s">
        <v>614</v>
      </c>
      <c r="O71" s="262">
        <v>118983</v>
      </c>
      <c r="P71" s="262" t="s">
        <v>737</v>
      </c>
      <c r="Q71" s="262" t="s">
        <v>738</v>
      </c>
      <c r="R71" s="262"/>
      <c r="S71" s="262"/>
      <c r="T71" s="262"/>
      <c r="U71" s="262"/>
      <c r="V71" s="262" t="s">
        <v>739</v>
      </c>
      <c r="W71" s="262" t="s">
        <v>739</v>
      </c>
      <c r="X71" s="262"/>
      <c r="Y71" s="262" t="s">
        <v>851</v>
      </c>
      <c r="Z71" s="262">
        <v>100</v>
      </c>
      <c r="AA71" s="263">
        <v>44043</v>
      </c>
      <c r="AB71" s="264">
        <v>4095.92</v>
      </c>
      <c r="AC71" s="264" t="s">
        <v>625</v>
      </c>
      <c r="AD71" s="264">
        <v>22.06</v>
      </c>
      <c r="AE71" s="262" t="s">
        <v>741</v>
      </c>
      <c r="AF71" s="262">
        <v>2020</v>
      </c>
      <c r="AG71" s="262">
        <v>7</v>
      </c>
    </row>
    <row r="72" spans="1:33">
      <c r="A72" s="262" t="s">
        <v>734</v>
      </c>
      <c r="B72" s="262" t="s">
        <v>850</v>
      </c>
      <c r="C72" s="262" t="e">
        <f>VLOOKUP($B72,#REF!,3,FALSE)</f>
        <v>#REF!</v>
      </c>
      <c r="D72" s="263">
        <v>44074</v>
      </c>
      <c r="E72" s="263">
        <v>44078</v>
      </c>
      <c r="F72" s="262" t="s">
        <v>614</v>
      </c>
      <c r="G72" s="262">
        <v>71415</v>
      </c>
      <c r="H72" s="262" t="s">
        <v>748</v>
      </c>
      <c r="I72" s="262" t="s">
        <v>616</v>
      </c>
      <c r="J72" s="262" t="s">
        <v>617</v>
      </c>
      <c r="K72" s="262">
        <v>92140</v>
      </c>
      <c r="L72" s="262">
        <v>2001</v>
      </c>
      <c r="M72" s="262">
        <v>11363</v>
      </c>
      <c r="N72" s="262" t="s">
        <v>614</v>
      </c>
      <c r="O72" s="262">
        <v>118983</v>
      </c>
      <c r="P72" s="262" t="s">
        <v>737</v>
      </c>
      <c r="Q72" s="262" t="s">
        <v>738</v>
      </c>
      <c r="R72" s="262"/>
      <c r="S72" s="262"/>
      <c r="T72" s="262"/>
      <c r="U72" s="262"/>
      <c r="V72" s="262" t="s">
        <v>739</v>
      </c>
      <c r="W72" s="262" t="s">
        <v>739</v>
      </c>
      <c r="X72" s="262"/>
      <c r="Y72" s="262" t="s">
        <v>846</v>
      </c>
      <c r="Z72" s="262">
        <v>87</v>
      </c>
      <c r="AA72" s="263">
        <v>44074</v>
      </c>
      <c r="AB72" s="264">
        <v>9557.15</v>
      </c>
      <c r="AC72" s="264" t="s">
        <v>625</v>
      </c>
      <c r="AD72" s="264">
        <v>51.6</v>
      </c>
      <c r="AE72" s="262" t="s">
        <v>741</v>
      </c>
      <c r="AF72" s="262">
        <v>2020</v>
      </c>
      <c r="AG72" s="262">
        <v>8</v>
      </c>
    </row>
    <row r="73" spans="1:33">
      <c r="A73" s="262" t="s">
        <v>734</v>
      </c>
      <c r="B73" s="262" t="s">
        <v>849</v>
      </c>
      <c r="C73" s="262" t="e">
        <f>VLOOKUP($B73,#REF!,3,FALSE)</f>
        <v>#REF!</v>
      </c>
      <c r="D73" s="263">
        <v>44074</v>
      </c>
      <c r="E73" s="263">
        <v>44078</v>
      </c>
      <c r="F73" s="262" t="s">
        <v>614</v>
      </c>
      <c r="G73" s="262">
        <v>71410</v>
      </c>
      <c r="H73" s="262" t="s">
        <v>746</v>
      </c>
      <c r="I73" s="262" t="s">
        <v>616</v>
      </c>
      <c r="J73" s="262" t="s">
        <v>617</v>
      </c>
      <c r="K73" s="262">
        <v>92140</v>
      </c>
      <c r="L73" s="262">
        <v>2001</v>
      </c>
      <c r="M73" s="262">
        <v>11363</v>
      </c>
      <c r="N73" s="262" t="s">
        <v>614</v>
      </c>
      <c r="O73" s="262">
        <v>118983</v>
      </c>
      <c r="P73" s="262" t="s">
        <v>737</v>
      </c>
      <c r="Q73" s="262" t="s">
        <v>738</v>
      </c>
      <c r="R73" s="262"/>
      <c r="S73" s="262"/>
      <c r="T73" s="262"/>
      <c r="U73" s="262"/>
      <c r="V73" s="262" t="s">
        <v>739</v>
      </c>
      <c r="W73" s="262" t="s">
        <v>739</v>
      </c>
      <c r="X73" s="262"/>
      <c r="Y73" s="262" t="s">
        <v>846</v>
      </c>
      <c r="Z73" s="262">
        <v>81</v>
      </c>
      <c r="AA73" s="263">
        <v>44074</v>
      </c>
      <c r="AB73" s="264">
        <v>1365.31</v>
      </c>
      <c r="AC73" s="264" t="s">
        <v>625</v>
      </c>
      <c r="AD73" s="264">
        <v>7.37</v>
      </c>
      <c r="AE73" s="262" t="s">
        <v>741</v>
      </c>
      <c r="AF73" s="262">
        <v>2020</v>
      </c>
      <c r="AG73" s="262">
        <v>8</v>
      </c>
    </row>
    <row r="74" spans="1:33">
      <c r="A74" s="262" t="s">
        <v>734</v>
      </c>
      <c r="B74" s="262" t="s">
        <v>848</v>
      </c>
      <c r="C74" s="262" t="e">
        <f>VLOOKUP($B74,#REF!,3,FALSE)</f>
        <v>#REF!</v>
      </c>
      <c r="D74" s="263">
        <v>44074</v>
      </c>
      <c r="E74" s="263">
        <v>44078</v>
      </c>
      <c r="F74" s="262" t="s">
        <v>614</v>
      </c>
      <c r="G74" s="262">
        <v>71440</v>
      </c>
      <c r="H74" s="262" t="s">
        <v>743</v>
      </c>
      <c r="I74" s="262" t="s">
        <v>616</v>
      </c>
      <c r="J74" s="262" t="s">
        <v>617</v>
      </c>
      <c r="K74" s="262">
        <v>92140</v>
      </c>
      <c r="L74" s="262">
        <v>2001</v>
      </c>
      <c r="M74" s="262">
        <v>11363</v>
      </c>
      <c r="N74" s="262" t="s">
        <v>614</v>
      </c>
      <c r="O74" s="262">
        <v>118983</v>
      </c>
      <c r="P74" s="262" t="s">
        <v>737</v>
      </c>
      <c r="Q74" s="262" t="s">
        <v>738</v>
      </c>
      <c r="R74" s="262"/>
      <c r="S74" s="262"/>
      <c r="T74" s="262"/>
      <c r="U74" s="262"/>
      <c r="V74" s="262" t="s">
        <v>739</v>
      </c>
      <c r="W74" s="262" t="s">
        <v>739</v>
      </c>
      <c r="X74" s="262"/>
      <c r="Y74" s="262" t="s">
        <v>846</v>
      </c>
      <c r="Z74" s="262">
        <v>93</v>
      </c>
      <c r="AA74" s="263">
        <v>44074</v>
      </c>
      <c r="AB74" s="264">
        <v>10922.46</v>
      </c>
      <c r="AC74" s="264" t="s">
        <v>625</v>
      </c>
      <c r="AD74" s="264">
        <v>58.97</v>
      </c>
      <c r="AE74" s="262" t="s">
        <v>741</v>
      </c>
      <c r="AF74" s="262">
        <v>2020</v>
      </c>
      <c r="AG74" s="262">
        <v>8</v>
      </c>
    </row>
    <row r="75" spans="1:33">
      <c r="A75" s="262" t="s">
        <v>734</v>
      </c>
      <c r="B75" s="262" t="s">
        <v>847</v>
      </c>
      <c r="C75" s="262" t="e">
        <f>VLOOKUP($B75,#REF!,3,FALSE)</f>
        <v>#REF!</v>
      </c>
      <c r="D75" s="263">
        <v>44074</v>
      </c>
      <c r="E75" s="263">
        <v>44078</v>
      </c>
      <c r="F75" s="262" t="s">
        <v>614</v>
      </c>
      <c r="G75" s="262">
        <v>75705</v>
      </c>
      <c r="H75" s="262" t="s">
        <v>839</v>
      </c>
      <c r="I75" s="262" t="s">
        <v>616</v>
      </c>
      <c r="J75" s="262" t="s">
        <v>617</v>
      </c>
      <c r="K75" s="262">
        <v>92140</v>
      </c>
      <c r="L75" s="262">
        <v>2001</v>
      </c>
      <c r="M75" s="262">
        <v>11363</v>
      </c>
      <c r="N75" s="262" t="s">
        <v>614</v>
      </c>
      <c r="O75" s="262">
        <v>118983</v>
      </c>
      <c r="P75" s="262" t="s">
        <v>737</v>
      </c>
      <c r="Q75" s="262" t="s">
        <v>738</v>
      </c>
      <c r="R75" s="262"/>
      <c r="S75" s="262"/>
      <c r="T75" s="262"/>
      <c r="U75" s="262"/>
      <c r="V75" s="262" t="s">
        <v>739</v>
      </c>
      <c r="W75" s="262" t="s">
        <v>739</v>
      </c>
      <c r="X75" s="262"/>
      <c r="Y75" s="262" t="s">
        <v>846</v>
      </c>
      <c r="Z75" s="262">
        <v>99</v>
      </c>
      <c r="AA75" s="263">
        <v>44074</v>
      </c>
      <c r="AB75" s="264">
        <v>4095.92</v>
      </c>
      <c r="AC75" s="264" t="s">
        <v>625</v>
      </c>
      <c r="AD75" s="264">
        <v>22.11</v>
      </c>
      <c r="AE75" s="262" t="s">
        <v>741</v>
      </c>
      <c r="AF75" s="262">
        <v>2020</v>
      </c>
      <c r="AG75" s="262">
        <v>8</v>
      </c>
    </row>
    <row r="76" spans="1:33">
      <c r="A76" s="262" t="s">
        <v>734</v>
      </c>
      <c r="B76" s="262" t="s">
        <v>845</v>
      </c>
      <c r="C76" s="262" t="e">
        <f>VLOOKUP($B76,#REF!,3,FALSE)</f>
        <v>#REF!</v>
      </c>
      <c r="D76" s="263">
        <v>44104</v>
      </c>
      <c r="E76" s="263">
        <v>44106</v>
      </c>
      <c r="F76" s="262" t="s">
        <v>614</v>
      </c>
      <c r="G76" s="262">
        <v>71440</v>
      </c>
      <c r="H76" s="262" t="s">
        <v>743</v>
      </c>
      <c r="I76" s="262" t="s">
        <v>616</v>
      </c>
      <c r="J76" s="262" t="s">
        <v>617</v>
      </c>
      <c r="K76" s="262">
        <v>92140</v>
      </c>
      <c r="L76" s="262">
        <v>2001</v>
      </c>
      <c r="M76" s="262">
        <v>11363</v>
      </c>
      <c r="N76" s="262" t="s">
        <v>614</v>
      </c>
      <c r="O76" s="262">
        <v>118983</v>
      </c>
      <c r="P76" s="262" t="s">
        <v>737</v>
      </c>
      <c r="Q76" s="262" t="s">
        <v>738</v>
      </c>
      <c r="R76" s="262"/>
      <c r="S76" s="262"/>
      <c r="T76" s="262"/>
      <c r="U76" s="262"/>
      <c r="V76" s="262" t="s">
        <v>739</v>
      </c>
      <c r="W76" s="262" t="s">
        <v>739</v>
      </c>
      <c r="X76" s="262"/>
      <c r="Y76" s="262" t="s">
        <v>841</v>
      </c>
      <c r="Z76" s="262">
        <v>93</v>
      </c>
      <c r="AA76" s="263">
        <v>44104</v>
      </c>
      <c r="AB76" s="264">
        <v>12896.29</v>
      </c>
      <c r="AC76" s="264" t="s">
        <v>625</v>
      </c>
      <c r="AD76" s="264">
        <v>69.25</v>
      </c>
      <c r="AE76" s="262" t="s">
        <v>741</v>
      </c>
      <c r="AF76" s="262">
        <v>2020</v>
      </c>
      <c r="AG76" s="262">
        <v>9</v>
      </c>
    </row>
    <row r="77" spans="1:33">
      <c r="A77" s="262" t="s">
        <v>734</v>
      </c>
      <c r="B77" s="262" t="s">
        <v>844</v>
      </c>
      <c r="C77" s="262" t="e">
        <f>VLOOKUP($B77,#REF!,3,FALSE)</f>
        <v>#REF!</v>
      </c>
      <c r="D77" s="263">
        <v>44104</v>
      </c>
      <c r="E77" s="263">
        <v>44106</v>
      </c>
      <c r="F77" s="262" t="s">
        <v>614</v>
      </c>
      <c r="G77" s="262">
        <v>71410</v>
      </c>
      <c r="H77" s="262" t="s">
        <v>746</v>
      </c>
      <c r="I77" s="262" t="s">
        <v>616</v>
      </c>
      <c r="J77" s="262" t="s">
        <v>617</v>
      </c>
      <c r="K77" s="262">
        <v>92140</v>
      </c>
      <c r="L77" s="262">
        <v>2001</v>
      </c>
      <c r="M77" s="262">
        <v>11363</v>
      </c>
      <c r="N77" s="262" t="s">
        <v>614</v>
      </c>
      <c r="O77" s="262">
        <v>118983</v>
      </c>
      <c r="P77" s="262" t="s">
        <v>737</v>
      </c>
      <c r="Q77" s="262" t="s">
        <v>738</v>
      </c>
      <c r="R77" s="262"/>
      <c r="S77" s="262"/>
      <c r="T77" s="262"/>
      <c r="U77" s="262"/>
      <c r="V77" s="262" t="s">
        <v>739</v>
      </c>
      <c r="W77" s="262" t="s">
        <v>739</v>
      </c>
      <c r="X77" s="262"/>
      <c r="Y77" s="262" t="s">
        <v>841</v>
      </c>
      <c r="Z77" s="262">
        <v>81</v>
      </c>
      <c r="AA77" s="263">
        <v>44104</v>
      </c>
      <c r="AB77" s="264">
        <v>1612.04</v>
      </c>
      <c r="AC77" s="264" t="s">
        <v>625</v>
      </c>
      <c r="AD77" s="264">
        <v>8.65</v>
      </c>
      <c r="AE77" s="262" t="s">
        <v>741</v>
      </c>
      <c r="AF77" s="262">
        <v>2020</v>
      </c>
      <c r="AG77" s="262">
        <v>9</v>
      </c>
    </row>
    <row r="78" spans="1:33">
      <c r="A78" s="262" t="s">
        <v>734</v>
      </c>
      <c r="B78" s="262" t="s">
        <v>843</v>
      </c>
      <c r="C78" s="262" t="e">
        <f>VLOOKUP($B78,#REF!,3,FALSE)</f>
        <v>#REF!</v>
      </c>
      <c r="D78" s="263">
        <v>44104</v>
      </c>
      <c r="E78" s="263">
        <v>44106</v>
      </c>
      <c r="F78" s="262" t="s">
        <v>614</v>
      </c>
      <c r="G78" s="262">
        <v>75705</v>
      </c>
      <c r="H78" s="262" t="s">
        <v>839</v>
      </c>
      <c r="I78" s="262" t="s">
        <v>616</v>
      </c>
      <c r="J78" s="262" t="s">
        <v>617</v>
      </c>
      <c r="K78" s="262">
        <v>92140</v>
      </c>
      <c r="L78" s="262">
        <v>2001</v>
      </c>
      <c r="M78" s="262">
        <v>11363</v>
      </c>
      <c r="N78" s="262" t="s">
        <v>614</v>
      </c>
      <c r="O78" s="262">
        <v>118983</v>
      </c>
      <c r="P78" s="262" t="s">
        <v>737</v>
      </c>
      <c r="Q78" s="262" t="s">
        <v>738</v>
      </c>
      <c r="R78" s="262"/>
      <c r="S78" s="262"/>
      <c r="T78" s="262"/>
      <c r="U78" s="262"/>
      <c r="V78" s="262" t="s">
        <v>739</v>
      </c>
      <c r="W78" s="262" t="s">
        <v>739</v>
      </c>
      <c r="X78" s="262"/>
      <c r="Y78" s="262" t="s">
        <v>841</v>
      </c>
      <c r="Z78" s="262">
        <v>99</v>
      </c>
      <c r="AA78" s="263">
        <v>44104</v>
      </c>
      <c r="AB78" s="264">
        <v>4836.1099999999997</v>
      </c>
      <c r="AC78" s="264" t="s">
        <v>625</v>
      </c>
      <c r="AD78" s="264">
        <v>25.96</v>
      </c>
      <c r="AE78" s="262" t="s">
        <v>741</v>
      </c>
      <c r="AF78" s="262">
        <v>2020</v>
      </c>
      <c r="AG78" s="262">
        <v>9</v>
      </c>
    </row>
    <row r="79" spans="1:33">
      <c r="A79" s="262" t="s">
        <v>734</v>
      </c>
      <c r="B79" s="262" t="s">
        <v>842</v>
      </c>
      <c r="C79" s="262" t="e">
        <f>VLOOKUP($B79,#REF!,3,FALSE)</f>
        <v>#REF!</v>
      </c>
      <c r="D79" s="263">
        <v>44104</v>
      </c>
      <c r="E79" s="263">
        <v>44106</v>
      </c>
      <c r="F79" s="262" t="s">
        <v>614</v>
      </c>
      <c r="G79" s="262">
        <v>71415</v>
      </c>
      <c r="H79" s="262" t="s">
        <v>748</v>
      </c>
      <c r="I79" s="262" t="s">
        <v>616</v>
      </c>
      <c r="J79" s="262" t="s">
        <v>617</v>
      </c>
      <c r="K79" s="262">
        <v>92140</v>
      </c>
      <c r="L79" s="262">
        <v>2001</v>
      </c>
      <c r="M79" s="262">
        <v>11363</v>
      </c>
      <c r="N79" s="262" t="s">
        <v>614</v>
      </c>
      <c r="O79" s="262">
        <v>118983</v>
      </c>
      <c r="P79" s="262" t="s">
        <v>737</v>
      </c>
      <c r="Q79" s="262" t="s">
        <v>738</v>
      </c>
      <c r="R79" s="262"/>
      <c r="S79" s="262"/>
      <c r="T79" s="262"/>
      <c r="U79" s="262"/>
      <c r="V79" s="262" t="s">
        <v>739</v>
      </c>
      <c r="W79" s="262" t="s">
        <v>739</v>
      </c>
      <c r="X79" s="262"/>
      <c r="Y79" s="262" t="s">
        <v>841</v>
      </c>
      <c r="Z79" s="262">
        <v>87</v>
      </c>
      <c r="AA79" s="263">
        <v>44104</v>
      </c>
      <c r="AB79" s="264">
        <v>11284.25</v>
      </c>
      <c r="AC79" s="264" t="s">
        <v>625</v>
      </c>
      <c r="AD79" s="264">
        <v>60.59</v>
      </c>
      <c r="AE79" s="262" t="s">
        <v>741</v>
      </c>
      <c r="AF79" s="262">
        <v>2020</v>
      </c>
      <c r="AG79" s="262">
        <v>9</v>
      </c>
    </row>
    <row r="80" spans="1:33">
      <c r="A80" s="262" t="s">
        <v>734</v>
      </c>
      <c r="B80" s="262" t="s">
        <v>840</v>
      </c>
      <c r="C80" s="262" t="e">
        <f>VLOOKUP($B80,#REF!,3,FALSE)</f>
        <v>#REF!</v>
      </c>
      <c r="D80" s="263">
        <v>44135</v>
      </c>
      <c r="E80" s="263">
        <v>44138</v>
      </c>
      <c r="F80" s="262" t="s">
        <v>614</v>
      </c>
      <c r="G80" s="262">
        <v>75705</v>
      </c>
      <c r="H80" s="262" t="s">
        <v>839</v>
      </c>
      <c r="I80" s="262" t="s">
        <v>616</v>
      </c>
      <c r="J80" s="262" t="s">
        <v>617</v>
      </c>
      <c r="K80" s="262">
        <v>92140</v>
      </c>
      <c r="L80" s="262">
        <v>2001</v>
      </c>
      <c r="M80" s="262">
        <v>11363</v>
      </c>
      <c r="N80" s="262" t="s">
        <v>614</v>
      </c>
      <c r="O80" s="262">
        <v>118983</v>
      </c>
      <c r="P80" s="262" t="s">
        <v>737</v>
      </c>
      <c r="Q80" s="262" t="s">
        <v>738</v>
      </c>
      <c r="R80" s="262"/>
      <c r="S80" s="262"/>
      <c r="T80" s="262"/>
      <c r="U80" s="262"/>
      <c r="V80" s="262" t="s">
        <v>739</v>
      </c>
      <c r="W80" s="262" t="s">
        <v>739</v>
      </c>
      <c r="X80" s="262"/>
      <c r="Y80" s="262" t="s">
        <v>835</v>
      </c>
      <c r="Z80" s="262">
        <v>100</v>
      </c>
      <c r="AA80" s="263">
        <v>44135</v>
      </c>
      <c r="AB80" s="264">
        <v>6051.72</v>
      </c>
      <c r="AC80" s="264" t="s">
        <v>625</v>
      </c>
      <c r="AD80" s="264">
        <v>32.71</v>
      </c>
      <c r="AE80" s="262" t="s">
        <v>741</v>
      </c>
      <c r="AF80" s="262">
        <v>2020</v>
      </c>
      <c r="AG80" s="262">
        <v>10</v>
      </c>
    </row>
    <row r="81" spans="1:33">
      <c r="A81" s="262" t="s">
        <v>734</v>
      </c>
      <c r="B81" s="262" t="s">
        <v>838</v>
      </c>
      <c r="C81" s="262" t="e">
        <f>VLOOKUP($B81,#REF!,3,FALSE)</f>
        <v>#REF!</v>
      </c>
      <c r="D81" s="263">
        <v>44135</v>
      </c>
      <c r="E81" s="263">
        <v>44138</v>
      </c>
      <c r="F81" s="262" t="s">
        <v>614</v>
      </c>
      <c r="G81" s="262">
        <v>71415</v>
      </c>
      <c r="H81" s="262" t="s">
        <v>748</v>
      </c>
      <c r="I81" s="262" t="s">
        <v>616</v>
      </c>
      <c r="J81" s="262" t="s">
        <v>617</v>
      </c>
      <c r="K81" s="262">
        <v>92140</v>
      </c>
      <c r="L81" s="262">
        <v>2001</v>
      </c>
      <c r="M81" s="262">
        <v>11363</v>
      </c>
      <c r="N81" s="262" t="s">
        <v>614</v>
      </c>
      <c r="O81" s="262">
        <v>118983</v>
      </c>
      <c r="P81" s="262" t="s">
        <v>737</v>
      </c>
      <c r="Q81" s="262" t="s">
        <v>738</v>
      </c>
      <c r="R81" s="262"/>
      <c r="S81" s="262"/>
      <c r="T81" s="262"/>
      <c r="U81" s="262"/>
      <c r="V81" s="262" t="s">
        <v>739</v>
      </c>
      <c r="W81" s="262" t="s">
        <v>739</v>
      </c>
      <c r="X81" s="262"/>
      <c r="Y81" s="262" t="s">
        <v>835</v>
      </c>
      <c r="Z81" s="262">
        <v>88</v>
      </c>
      <c r="AA81" s="263">
        <v>44135</v>
      </c>
      <c r="AB81" s="264">
        <v>14120.68</v>
      </c>
      <c r="AC81" s="264" t="s">
        <v>625</v>
      </c>
      <c r="AD81" s="264">
        <v>76.319999999999993</v>
      </c>
      <c r="AE81" s="262" t="s">
        <v>741</v>
      </c>
      <c r="AF81" s="262">
        <v>2020</v>
      </c>
      <c r="AG81" s="262">
        <v>10</v>
      </c>
    </row>
    <row r="82" spans="1:33">
      <c r="A82" s="262" t="s">
        <v>734</v>
      </c>
      <c r="B82" s="262" t="s">
        <v>837</v>
      </c>
      <c r="C82" s="262" t="e">
        <f>VLOOKUP($B82,#REF!,3,FALSE)</f>
        <v>#REF!</v>
      </c>
      <c r="D82" s="263">
        <v>44135</v>
      </c>
      <c r="E82" s="263">
        <v>44138</v>
      </c>
      <c r="F82" s="262" t="s">
        <v>614</v>
      </c>
      <c r="G82" s="262">
        <v>71440</v>
      </c>
      <c r="H82" s="262" t="s">
        <v>743</v>
      </c>
      <c r="I82" s="262" t="s">
        <v>616</v>
      </c>
      <c r="J82" s="262" t="s">
        <v>617</v>
      </c>
      <c r="K82" s="262">
        <v>92140</v>
      </c>
      <c r="L82" s="262">
        <v>2001</v>
      </c>
      <c r="M82" s="262">
        <v>11363</v>
      </c>
      <c r="N82" s="262" t="s">
        <v>614</v>
      </c>
      <c r="O82" s="262">
        <v>118983</v>
      </c>
      <c r="P82" s="262" t="s">
        <v>737</v>
      </c>
      <c r="Q82" s="262" t="s">
        <v>738</v>
      </c>
      <c r="R82" s="262"/>
      <c r="S82" s="262"/>
      <c r="T82" s="262"/>
      <c r="U82" s="262"/>
      <c r="V82" s="262" t="s">
        <v>739</v>
      </c>
      <c r="W82" s="262" t="s">
        <v>739</v>
      </c>
      <c r="X82" s="262"/>
      <c r="Y82" s="262" t="s">
        <v>835</v>
      </c>
      <c r="Z82" s="262">
        <v>94</v>
      </c>
      <c r="AA82" s="263">
        <v>44135</v>
      </c>
      <c r="AB82" s="264">
        <v>16137.91</v>
      </c>
      <c r="AC82" s="264" t="s">
        <v>625</v>
      </c>
      <c r="AD82" s="264">
        <v>87.23</v>
      </c>
      <c r="AE82" s="262" t="s">
        <v>741</v>
      </c>
      <c r="AF82" s="262">
        <v>2020</v>
      </c>
      <c r="AG82" s="262">
        <v>10</v>
      </c>
    </row>
    <row r="83" spans="1:33">
      <c r="A83" s="262" t="s">
        <v>734</v>
      </c>
      <c r="B83" s="262" t="s">
        <v>836</v>
      </c>
      <c r="C83" s="262" t="e">
        <f>VLOOKUP($B83,#REF!,3,FALSE)</f>
        <v>#REF!</v>
      </c>
      <c r="D83" s="263">
        <v>44135</v>
      </c>
      <c r="E83" s="263">
        <v>44138</v>
      </c>
      <c r="F83" s="262" t="s">
        <v>614</v>
      </c>
      <c r="G83" s="262">
        <v>71410</v>
      </c>
      <c r="H83" s="262" t="s">
        <v>746</v>
      </c>
      <c r="I83" s="262" t="s">
        <v>616</v>
      </c>
      <c r="J83" s="262" t="s">
        <v>617</v>
      </c>
      <c r="K83" s="262">
        <v>92140</v>
      </c>
      <c r="L83" s="262">
        <v>2001</v>
      </c>
      <c r="M83" s="262">
        <v>11363</v>
      </c>
      <c r="N83" s="262" t="s">
        <v>614</v>
      </c>
      <c r="O83" s="262">
        <v>118983</v>
      </c>
      <c r="P83" s="262" t="s">
        <v>737</v>
      </c>
      <c r="Q83" s="262" t="s">
        <v>738</v>
      </c>
      <c r="R83" s="262"/>
      <c r="S83" s="262"/>
      <c r="T83" s="262"/>
      <c r="U83" s="262"/>
      <c r="V83" s="262" t="s">
        <v>739</v>
      </c>
      <c r="W83" s="262" t="s">
        <v>739</v>
      </c>
      <c r="X83" s="262"/>
      <c r="Y83" s="262" t="s">
        <v>835</v>
      </c>
      <c r="Z83" s="262">
        <v>82</v>
      </c>
      <c r="AA83" s="263">
        <v>44135</v>
      </c>
      <c r="AB83" s="264">
        <v>2017.24</v>
      </c>
      <c r="AC83" s="264" t="s">
        <v>625</v>
      </c>
      <c r="AD83" s="264">
        <v>10.9</v>
      </c>
      <c r="AE83" s="262" t="s">
        <v>741</v>
      </c>
      <c r="AF83" s="262">
        <v>2020</v>
      </c>
      <c r="AG83" s="262">
        <v>10</v>
      </c>
    </row>
    <row r="84" spans="1:33" hidden="1">
      <c r="A84" t="s">
        <v>728</v>
      </c>
      <c r="B84" t="s">
        <v>749</v>
      </c>
      <c r="C84" t="e">
        <f>VLOOKUP($B84,#REF!,3,FALSE)</f>
        <v>#REF!</v>
      </c>
      <c r="D84" s="217">
        <v>43795</v>
      </c>
      <c r="E84" s="217">
        <v>43829</v>
      </c>
      <c r="F84" t="s">
        <v>614</v>
      </c>
      <c r="G84">
        <v>14015</v>
      </c>
      <c r="H84" t="s">
        <v>750</v>
      </c>
      <c r="I84" t="s">
        <v>616</v>
      </c>
      <c r="J84" t="s">
        <v>617</v>
      </c>
      <c r="K84">
        <v>92140</v>
      </c>
      <c r="L84">
        <v>2001</v>
      </c>
      <c r="M84">
        <v>11363</v>
      </c>
      <c r="N84" t="s">
        <v>614</v>
      </c>
      <c r="O84">
        <v>118983</v>
      </c>
      <c r="P84" t="s">
        <v>751</v>
      </c>
      <c r="Q84" t="s">
        <v>752</v>
      </c>
      <c r="R84" t="s">
        <v>620</v>
      </c>
      <c r="V84" t="s">
        <v>620</v>
      </c>
      <c r="Y84" t="s">
        <v>753</v>
      </c>
      <c r="Z84">
        <v>6</v>
      </c>
      <c r="AA84" s="217">
        <v>43795</v>
      </c>
      <c r="AB84" s="219">
        <v>-700000</v>
      </c>
      <c r="AC84" s="219" t="s">
        <v>696</v>
      </c>
      <c r="AD84" s="219">
        <v>-700000</v>
      </c>
      <c r="AE84" t="s">
        <v>754</v>
      </c>
      <c r="AF84">
        <v>2019</v>
      </c>
      <c r="AG84">
        <v>11</v>
      </c>
    </row>
    <row r="85" spans="1:33" hidden="1">
      <c r="A85" t="s">
        <v>755</v>
      </c>
      <c r="B85" t="s">
        <v>756</v>
      </c>
      <c r="C85" t="e">
        <f>VLOOKUP($B85,#REF!,3,FALSE)</f>
        <v>#REF!</v>
      </c>
      <c r="D85" s="217">
        <v>43909</v>
      </c>
      <c r="E85" s="217">
        <v>43910</v>
      </c>
      <c r="F85" t="s">
        <v>614</v>
      </c>
      <c r="G85">
        <v>71615</v>
      </c>
      <c r="H85" t="s">
        <v>757</v>
      </c>
      <c r="I85" t="s">
        <v>616</v>
      </c>
      <c r="J85" t="s">
        <v>617</v>
      </c>
      <c r="K85">
        <v>92140</v>
      </c>
      <c r="L85">
        <v>2001</v>
      </c>
      <c r="M85">
        <v>11363</v>
      </c>
      <c r="N85" t="s">
        <v>614</v>
      </c>
      <c r="O85">
        <v>118983</v>
      </c>
      <c r="P85" t="s">
        <v>618</v>
      </c>
      <c r="Q85" t="s">
        <v>758</v>
      </c>
      <c r="R85" t="s">
        <v>620</v>
      </c>
      <c r="V85" t="s">
        <v>759</v>
      </c>
      <c r="Y85" t="s">
        <v>760</v>
      </c>
      <c r="Z85">
        <v>2</v>
      </c>
      <c r="AA85" s="217">
        <v>43909</v>
      </c>
      <c r="AB85" s="219">
        <v>-46618.239999999998</v>
      </c>
      <c r="AC85" s="219" t="s">
        <v>636</v>
      </c>
      <c r="AD85" s="219">
        <v>-1472</v>
      </c>
      <c r="AE85" t="s">
        <v>754</v>
      </c>
      <c r="AF85">
        <v>2020</v>
      </c>
      <c r="AG85">
        <v>3</v>
      </c>
    </row>
    <row r="86" spans="1:33" hidden="1">
      <c r="A86" t="s">
        <v>755</v>
      </c>
      <c r="B86" t="s">
        <v>761</v>
      </c>
      <c r="C86" t="e">
        <f>VLOOKUP($B86,#REF!,3,FALSE)</f>
        <v>#REF!</v>
      </c>
      <c r="D86" s="217">
        <v>43909</v>
      </c>
      <c r="E86" s="217">
        <v>43910</v>
      </c>
      <c r="F86" t="s">
        <v>614</v>
      </c>
      <c r="G86">
        <v>71615</v>
      </c>
      <c r="H86" t="s">
        <v>757</v>
      </c>
      <c r="I86" t="s">
        <v>616</v>
      </c>
      <c r="J86" t="s">
        <v>617</v>
      </c>
      <c r="K86">
        <v>92140</v>
      </c>
      <c r="L86">
        <v>2001</v>
      </c>
      <c r="M86">
        <v>11363</v>
      </c>
      <c r="N86" t="s">
        <v>614</v>
      </c>
      <c r="O86">
        <v>118983</v>
      </c>
      <c r="P86" t="s">
        <v>618</v>
      </c>
      <c r="Q86" t="s">
        <v>758</v>
      </c>
      <c r="R86" t="s">
        <v>620</v>
      </c>
      <c r="V86" t="s">
        <v>762</v>
      </c>
      <c r="Y86" t="s">
        <v>760</v>
      </c>
      <c r="Z86">
        <v>3</v>
      </c>
      <c r="AA86" s="217">
        <v>43909</v>
      </c>
      <c r="AB86" s="219">
        <v>-46618.239999999998</v>
      </c>
      <c r="AC86" s="219" t="s">
        <v>636</v>
      </c>
      <c r="AD86" s="219">
        <v>-1472</v>
      </c>
      <c r="AE86" t="s">
        <v>754</v>
      </c>
      <c r="AF86">
        <v>2020</v>
      </c>
      <c r="AG86">
        <v>3</v>
      </c>
    </row>
    <row r="87" spans="1:33">
      <c r="A87" s="262" t="s">
        <v>763</v>
      </c>
      <c r="B87" s="262" t="s">
        <v>834</v>
      </c>
      <c r="C87" s="262" t="e">
        <f>VLOOKUP($B87,#REF!,3,FALSE)</f>
        <v>#REF!</v>
      </c>
      <c r="D87" s="263">
        <v>44098</v>
      </c>
      <c r="E87" s="263">
        <v>44106</v>
      </c>
      <c r="F87" s="262" t="s">
        <v>614</v>
      </c>
      <c r="G87" s="262">
        <v>73505</v>
      </c>
      <c r="H87" s="262" t="s">
        <v>705</v>
      </c>
      <c r="I87" s="262" t="s">
        <v>616</v>
      </c>
      <c r="J87" s="262" t="s">
        <v>617</v>
      </c>
      <c r="K87" s="262">
        <v>92140</v>
      </c>
      <c r="L87" s="262">
        <v>2001</v>
      </c>
      <c r="M87" s="262">
        <v>11363</v>
      </c>
      <c r="N87" s="262" t="s">
        <v>614</v>
      </c>
      <c r="O87" s="262">
        <v>118983</v>
      </c>
      <c r="P87" s="262" t="s">
        <v>709</v>
      </c>
      <c r="Q87" s="262" t="s">
        <v>620</v>
      </c>
      <c r="R87" s="262" t="s">
        <v>620</v>
      </c>
      <c r="S87" s="262" t="s">
        <v>832</v>
      </c>
      <c r="T87" s="262"/>
      <c r="U87" s="262"/>
      <c r="V87" s="262" t="s">
        <v>833</v>
      </c>
      <c r="W87" s="262" t="s">
        <v>832</v>
      </c>
      <c r="X87" s="262"/>
      <c r="Y87" s="262" t="s">
        <v>831</v>
      </c>
      <c r="Z87" s="262">
        <v>9</v>
      </c>
      <c r="AA87" s="263">
        <v>44098</v>
      </c>
      <c r="AB87" s="264">
        <v>837.19</v>
      </c>
      <c r="AC87" s="264" t="s">
        <v>696</v>
      </c>
      <c r="AD87" s="264">
        <v>837.19</v>
      </c>
      <c r="AE87" s="262" t="s">
        <v>767</v>
      </c>
      <c r="AF87" s="262">
        <v>2020</v>
      </c>
      <c r="AG87" s="262">
        <v>9</v>
      </c>
    </row>
    <row r="88" spans="1:33" hidden="1">
      <c r="A88" t="s">
        <v>763</v>
      </c>
      <c r="B88" t="s">
        <v>764</v>
      </c>
      <c r="C88" t="e">
        <f>VLOOKUP($B88,#REF!,3,FALSE)</f>
        <v>#REF!</v>
      </c>
      <c r="D88" s="217">
        <v>43800</v>
      </c>
      <c r="E88" s="217">
        <v>43827</v>
      </c>
      <c r="F88" t="s">
        <v>614</v>
      </c>
      <c r="G88">
        <v>14015</v>
      </c>
      <c r="H88" t="s">
        <v>750</v>
      </c>
      <c r="I88" t="s">
        <v>616</v>
      </c>
      <c r="J88" t="s">
        <v>617</v>
      </c>
      <c r="K88">
        <v>92140</v>
      </c>
      <c r="L88">
        <v>2001</v>
      </c>
      <c r="M88">
        <v>11363</v>
      </c>
      <c r="N88" t="s">
        <v>614</v>
      </c>
      <c r="O88">
        <v>118983</v>
      </c>
      <c r="P88" t="s">
        <v>751</v>
      </c>
      <c r="Q88" t="s">
        <v>620</v>
      </c>
      <c r="R88" t="s">
        <v>620</v>
      </c>
      <c r="S88" t="s">
        <v>765</v>
      </c>
      <c r="V88" t="s">
        <v>620</v>
      </c>
      <c r="W88" t="s">
        <v>765</v>
      </c>
      <c r="Y88" t="s">
        <v>766</v>
      </c>
      <c r="Z88">
        <v>7</v>
      </c>
      <c r="AA88" s="217">
        <v>43800</v>
      </c>
      <c r="AB88" s="219">
        <v>700000</v>
      </c>
      <c r="AC88" s="219" t="s">
        <v>696</v>
      </c>
      <c r="AD88" s="219">
        <v>700000</v>
      </c>
      <c r="AE88" t="s">
        <v>767</v>
      </c>
      <c r="AF88">
        <v>2019</v>
      </c>
      <c r="AG88">
        <v>12</v>
      </c>
    </row>
    <row r="89" spans="1:33" hidden="1">
      <c r="A89" t="s">
        <v>763</v>
      </c>
      <c r="B89" t="s">
        <v>764</v>
      </c>
      <c r="C89" t="e">
        <f>VLOOKUP($B89,#REF!,3,FALSE)</f>
        <v>#REF!</v>
      </c>
      <c r="D89" s="217">
        <v>43800</v>
      </c>
      <c r="E89" s="217">
        <v>43827</v>
      </c>
      <c r="F89" t="s">
        <v>614</v>
      </c>
      <c r="G89">
        <v>14081</v>
      </c>
      <c r="H89" t="s">
        <v>733</v>
      </c>
      <c r="I89" t="s">
        <v>616</v>
      </c>
      <c r="J89" t="s">
        <v>617</v>
      </c>
      <c r="K89">
        <v>92140</v>
      </c>
      <c r="L89">
        <v>2001</v>
      </c>
      <c r="M89">
        <v>11363</v>
      </c>
      <c r="N89" t="s">
        <v>614</v>
      </c>
      <c r="O89">
        <v>118983</v>
      </c>
      <c r="P89" t="s">
        <v>751</v>
      </c>
      <c r="Q89" t="s">
        <v>620</v>
      </c>
      <c r="R89" t="s">
        <v>620</v>
      </c>
      <c r="S89" t="s">
        <v>765</v>
      </c>
      <c r="V89" t="s">
        <v>620</v>
      </c>
      <c r="W89" t="s">
        <v>765</v>
      </c>
      <c r="Y89" t="s">
        <v>766</v>
      </c>
      <c r="Z89">
        <v>2</v>
      </c>
      <c r="AA89" s="217">
        <v>43800</v>
      </c>
      <c r="AB89" s="219">
        <v>-700000</v>
      </c>
      <c r="AC89" s="219" t="s">
        <v>696</v>
      </c>
      <c r="AD89" s="219">
        <v>-700000</v>
      </c>
      <c r="AE89" t="s">
        <v>767</v>
      </c>
      <c r="AF89">
        <v>2019</v>
      </c>
      <c r="AG89">
        <v>12</v>
      </c>
    </row>
    <row r="92" spans="1:33">
      <c r="AB92" s="219">
        <f>SUM(AB3:AB91)</f>
        <v>15614104.040000003</v>
      </c>
      <c r="AD92" s="219">
        <f t="shared" ref="AD92" si="0">SUM(AD3:AD91)</f>
        <v>-607867.49</v>
      </c>
    </row>
  </sheetData>
  <autoFilter ref="A2:AG89" xr:uid="{9C3CED58-5D78-4CBC-B962-E9FAD62E0B63}">
    <filterColumn colId="2">
      <filters>
        <filter val="0"/>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6229-C30C-408B-B642-D11666E72223}">
  <sheetPr filterMode="1">
    <tabColor rgb="FFFFFF00"/>
  </sheetPr>
  <dimension ref="A1:AG279"/>
  <sheetViews>
    <sheetView topLeftCell="F1" zoomScale="80" zoomScaleNormal="80" workbookViewId="0">
      <selection activeCell="O31" sqref="O31"/>
    </sheetView>
  </sheetViews>
  <sheetFormatPr defaultRowHeight="15"/>
  <cols>
    <col min="3" max="3" width="17.85546875" bestFit="1" customWidth="1"/>
    <col min="4" max="4" width="17.85546875" customWidth="1"/>
    <col min="5" max="5" width="11.7109375" customWidth="1"/>
    <col min="27" max="27" width="12" customWidth="1"/>
    <col min="30" max="30" width="13" style="219" bestFit="1" customWidth="1"/>
  </cols>
  <sheetData>
    <row r="1" spans="1:33">
      <c r="AD1" s="219">
        <f>SUBTOTAL(9,AD3:AD279)</f>
        <v>-692013.67</v>
      </c>
    </row>
    <row r="2" spans="1:33">
      <c r="A2" t="s">
        <v>580</v>
      </c>
      <c r="B2" t="s">
        <v>581</v>
      </c>
      <c r="C2" t="s">
        <v>582</v>
      </c>
      <c r="D2" t="s">
        <v>829</v>
      </c>
      <c r="E2" t="s">
        <v>583</v>
      </c>
      <c r="F2" t="s">
        <v>584</v>
      </c>
      <c r="G2" t="s">
        <v>585</v>
      </c>
      <c r="H2" t="s">
        <v>586</v>
      </c>
      <c r="I2" t="s">
        <v>587</v>
      </c>
      <c r="J2" t="s">
        <v>588</v>
      </c>
      <c r="K2" t="s">
        <v>589</v>
      </c>
      <c r="L2" t="s">
        <v>590</v>
      </c>
      <c r="M2" t="s">
        <v>591</v>
      </c>
      <c r="N2" t="s">
        <v>592</v>
      </c>
      <c r="O2" t="s">
        <v>593</v>
      </c>
      <c r="P2" t="s">
        <v>594</v>
      </c>
      <c r="Q2" t="s">
        <v>595</v>
      </c>
      <c r="R2" t="s">
        <v>596</v>
      </c>
      <c r="S2" t="s">
        <v>597</v>
      </c>
      <c r="T2" t="s">
        <v>598</v>
      </c>
      <c r="U2" t="s">
        <v>599</v>
      </c>
      <c r="V2" t="s">
        <v>600</v>
      </c>
      <c r="W2" t="s">
        <v>601</v>
      </c>
      <c r="X2" t="s">
        <v>602</v>
      </c>
      <c r="Y2" t="s">
        <v>603</v>
      </c>
      <c r="Z2" t="s">
        <v>604</v>
      </c>
      <c r="AA2" t="s">
        <v>605</v>
      </c>
      <c r="AB2" t="s">
        <v>606</v>
      </c>
      <c r="AC2" t="s">
        <v>607</v>
      </c>
      <c r="AD2" s="219" t="s">
        <v>608</v>
      </c>
      <c r="AE2" t="s">
        <v>609</v>
      </c>
      <c r="AF2" t="s">
        <v>610</v>
      </c>
      <c r="AG2" t="s">
        <v>611</v>
      </c>
    </row>
    <row r="3" spans="1:33">
      <c r="A3" t="s">
        <v>687</v>
      </c>
      <c r="B3" t="s">
        <v>699</v>
      </c>
      <c r="C3" s="217">
        <v>43830</v>
      </c>
      <c r="D3" s="217" t="e">
        <f>VLOOKUP($B3,#REF!,3,FALSE)</f>
        <v>#REF!</v>
      </c>
      <c r="E3" s="217">
        <v>43846</v>
      </c>
      <c r="F3" t="s">
        <v>614</v>
      </c>
      <c r="G3">
        <v>54005</v>
      </c>
      <c r="H3" t="s">
        <v>689</v>
      </c>
      <c r="I3" t="s">
        <v>700</v>
      </c>
      <c r="J3" t="s">
        <v>691</v>
      </c>
      <c r="K3">
        <v>90101</v>
      </c>
      <c r="L3">
        <v>2001</v>
      </c>
      <c r="M3">
        <v>11363</v>
      </c>
      <c r="N3" t="s">
        <v>614</v>
      </c>
      <c r="O3">
        <v>118983</v>
      </c>
      <c r="P3" t="s">
        <v>692</v>
      </c>
      <c r="Q3" t="s">
        <v>693</v>
      </c>
      <c r="V3" t="s">
        <v>694</v>
      </c>
      <c r="W3" t="s">
        <v>695</v>
      </c>
      <c r="Y3">
        <v>8357033</v>
      </c>
      <c r="Z3">
        <v>49</v>
      </c>
      <c r="AA3" s="217">
        <v>43830</v>
      </c>
      <c r="AB3">
        <v>-22897.200000000001</v>
      </c>
      <c r="AC3" t="s">
        <v>696</v>
      </c>
      <c r="AD3" s="219">
        <v>-22897.200000000001</v>
      </c>
      <c r="AE3" t="s">
        <v>697</v>
      </c>
      <c r="AF3">
        <v>2019</v>
      </c>
      <c r="AG3">
        <v>12</v>
      </c>
    </row>
    <row r="4" spans="1:33">
      <c r="A4" t="s">
        <v>687</v>
      </c>
      <c r="B4" t="s">
        <v>698</v>
      </c>
      <c r="C4" s="217">
        <v>43830</v>
      </c>
      <c r="D4" s="217" t="e">
        <f>VLOOKUP($B4,#REF!,3,FALSE)</f>
        <v>#REF!</v>
      </c>
      <c r="E4" s="217">
        <v>43846</v>
      </c>
      <c r="F4" t="s">
        <v>614</v>
      </c>
      <c r="G4">
        <v>54005</v>
      </c>
      <c r="H4" t="s">
        <v>689</v>
      </c>
      <c r="I4" t="s">
        <v>616</v>
      </c>
      <c r="J4" t="s">
        <v>691</v>
      </c>
      <c r="K4">
        <v>92140</v>
      </c>
      <c r="L4">
        <v>2001</v>
      </c>
      <c r="M4">
        <v>11363</v>
      </c>
      <c r="N4" t="s">
        <v>614</v>
      </c>
      <c r="O4">
        <v>118983</v>
      </c>
      <c r="P4" t="s">
        <v>692</v>
      </c>
      <c r="Q4" t="s">
        <v>693</v>
      </c>
      <c r="V4" t="s">
        <v>694</v>
      </c>
      <c r="W4" t="s">
        <v>695</v>
      </c>
      <c r="Y4">
        <v>8357033</v>
      </c>
      <c r="Z4">
        <v>87</v>
      </c>
      <c r="AA4" s="217">
        <v>43830</v>
      </c>
      <c r="AB4">
        <v>-19627.48</v>
      </c>
      <c r="AC4" t="s">
        <v>696</v>
      </c>
      <c r="AD4" s="219">
        <v>-19627.48</v>
      </c>
      <c r="AE4" t="s">
        <v>697</v>
      </c>
      <c r="AF4">
        <v>2019</v>
      </c>
      <c r="AG4">
        <v>12</v>
      </c>
    </row>
    <row r="5" spans="1:33">
      <c r="A5" t="s">
        <v>687</v>
      </c>
      <c r="B5" t="s">
        <v>688</v>
      </c>
      <c r="C5" s="217">
        <v>43830</v>
      </c>
      <c r="D5" s="217" t="e">
        <f>VLOOKUP($B5,#REF!,3,FALSE)</f>
        <v>#REF!</v>
      </c>
      <c r="E5" s="217">
        <v>43846</v>
      </c>
      <c r="F5" t="s">
        <v>614</v>
      </c>
      <c r="G5">
        <v>54005</v>
      </c>
      <c r="H5" t="s">
        <v>689</v>
      </c>
      <c r="I5" t="s">
        <v>690</v>
      </c>
      <c r="J5" t="s">
        <v>691</v>
      </c>
      <c r="K5">
        <v>92201</v>
      </c>
      <c r="L5">
        <v>2001</v>
      </c>
      <c r="M5">
        <v>11363</v>
      </c>
      <c r="N5" t="s">
        <v>614</v>
      </c>
      <c r="O5">
        <v>118983</v>
      </c>
      <c r="P5" t="s">
        <v>692</v>
      </c>
      <c r="Q5" t="s">
        <v>693</v>
      </c>
      <c r="V5" t="s">
        <v>694</v>
      </c>
      <c r="W5" t="s">
        <v>695</v>
      </c>
      <c r="Y5">
        <v>8357033</v>
      </c>
      <c r="Z5">
        <v>128</v>
      </c>
      <c r="AA5" s="217">
        <v>43830</v>
      </c>
      <c r="AB5">
        <v>-3269.72</v>
      </c>
      <c r="AC5" t="s">
        <v>696</v>
      </c>
      <c r="AD5" s="219">
        <v>-3269.72</v>
      </c>
      <c r="AE5" t="s">
        <v>697</v>
      </c>
      <c r="AF5">
        <v>2019</v>
      </c>
      <c r="AG5">
        <v>12</v>
      </c>
    </row>
    <row r="6" spans="1:33">
      <c r="A6" s="265" t="s">
        <v>687</v>
      </c>
      <c r="B6" s="265" t="s">
        <v>926</v>
      </c>
      <c r="C6" s="266">
        <v>44286</v>
      </c>
      <c r="D6" s="266" t="e">
        <f>VLOOKUP($B6,#REF!,3,FALSE)</f>
        <v>#REF!</v>
      </c>
      <c r="E6" s="266">
        <v>44301</v>
      </c>
      <c r="F6" s="265" t="s">
        <v>614</v>
      </c>
      <c r="G6" s="265">
        <v>54005</v>
      </c>
      <c r="H6" s="265" t="s">
        <v>689</v>
      </c>
      <c r="I6" s="265" t="s">
        <v>700</v>
      </c>
      <c r="J6" s="265" t="s">
        <v>691</v>
      </c>
      <c r="K6" s="265">
        <v>90101</v>
      </c>
      <c r="L6" s="265">
        <v>2001</v>
      </c>
      <c r="M6" s="265">
        <v>11363</v>
      </c>
      <c r="N6" s="265" t="s">
        <v>614</v>
      </c>
      <c r="O6" s="265">
        <v>118983</v>
      </c>
      <c r="P6" s="265" t="s">
        <v>692</v>
      </c>
      <c r="Q6" s="265" t="s">
        <v>693</v>
      </c>
      <c r="R6" s="265"/>
      <c r="S6" s="265"/>
      <c r="T6" s="265"/>
      <c r="U6" s="265"/>
      <c r="V6" s="265" t="s">
        <v>927</v>
      </c>
      <c r="W6" s="265" t="s">
        <v>928</v>
      </c>
      <c r="X6" s="265"/>
      <c r="Y6" s="265">
        <v>8927632</v>
      </c>
      <c r="Z6" s="265">
        <v>50</v>
      </c>
      <c r="AA6" s="266">
        <v>44286</v>
      </c>
      <c r="AB6" s="265">
        <v>-9813.08</v>
      </c>
      <c r="AC6" s="265" t="s">
        <v>696</v>
      </c>
      <c r="AD6" s="267">
        <v>-9813.08</v>
      </c>
      <c r="AE6" s="265" t="s">
        <v>697</v>
      </c>
      <c r="AF6" s="265">
        <v>2021</v>
      </c>
      <c r="AG6" s="265">
        <v>3</v>
      </c>
    </row>
    <row r="7" spans="1:33">
      <c r="A7" s="265" t="s">
        <v>687</v>
      </c>
      <c r="B7" s="265" t="s">
        <v>929</v>
      </c>
      <c r="C7" s="266">
        <v>44286</v>
      </c>
      <c r="D7" s="266" t="e">
        <f>VLOOKUP($B7,#REF!,3,FALSE)</f>
        <v>#REF!</v>
      </c>
      <c r="E7" s="266">
        <v>44301</v>
      </c>
      <c r="F7" s="265" t="s">
        <v>614</v>
      </c>
      <c r="G7" s="265">
        <v>54005</v>
      </c>
      <c r="H7" s="265" t="s">
        <v>689</v>
      </c>
      <c r="I7" s="265" t="s">
        <v>616</v>
      </c>
      <c r="J7" s="265" t="s">
        <v>691</v>
      </c>
      <c r="K7" s="265">
        <v>92140</v>
      </c>
      <c r="L7" s="265">
        <v>2001</v>
      </c>
      <c r="M7" s="265">
        <v>11363</v>
      </c>
      <c r="N7" s="265" t="s">
        <v>614</v>
      </c>
      <c r="O7" s="265">
        <v>118983</v>
      </c>
      <c r="P7" s="265" t="s">
        <v>692</v>
      </c>
      <c r="Q7" s="265" t="s">
        <v>693</v>
      </c>
      <c r="R7" s="265"/>
      <c r="S7" s="265"/>
      <c r="T7" s="265"/>
      <c r="U7" s="265"/>
      <c r="V7" s="265" t="s">
        <v>927</v>
      </c>
      <c r="W7" s="265" t="s">
        <v>928</v>
      </c>
      <c r="X7" s="265"/>
      <c r="Y7" s="265">
        <v>8927632</v>
      </c>
      <c r="Z7" s="265">
        <v>78</v>
      </c>
      <c r="AA7" s="266">
        <v>44286</v>
      </c>
      <c r="AB7" s="265">
        <v>-8411.7800000000007</v>
      </c>
      <c r="AC7" s="265" t="s">
        <v>696</v>
      </c>
      <c r="AD7" s="267">
        <v>-8411.7800000000007</v>
      </c>
      <c r="AE7" s="265" t="s">
        <v>697</v>
      </c>
      <c r="AF7" s="265">
        <v>2021</v>
      </c>
      <c r="AG7" s="265">
        <v>3</v>
      </c>
    </row>
    <row r="8" spans="1:33">
      <c r="A8" s="265" t="s">
        <v>687</v>
      </c>
      <c r="B8" s="265" t="s">
        <v>930</v>
      </c>
      <c r="C8" s="266">
        <v>44286</v>
      </c>
      <c r="D8" s="266" t="e">
        <f>VLOOKUP($B8,#REF!,3,FALSE)</f>
        <v>#REF!</v>
      </c>
      <c r="E8" s="266">
        <v>44301</v>
      </c>
      <c r="F8" s="265" t="s">
        <v>614</v>
      </c>
      <c r="G8" s="265">
        <v>54005</v>
      </c>
      <c r="H8" s="265" t="s">
        <v>689</v>
      </c>
      <c r="I8" s="265" t="s">
        <v>690</v>
      </c>
      <c r="J8" s="265" t="s">
        <v>691</v>
      </c>
      <c r="K8" s="265">
        <v>92201</v>
      </c>
      <c r="L8" s="265">
        <v>2001</v>
      </c>
      <c r="M8" s="265">
        <v>11363</v>
      </c>
      <c r="N8" s="265" t="s">
        <v>614</v>
      </c>
      <c r="O8" s="265">
        <v>118983</v>
      </c>
      <c r="P8" s="265" t="s">
        <v>692</v>
      </c>
      <c r="Q8" s="265" t="s">
        <v>693</v>
      </c>
      <c r="R8" s="265"/>
      <c r="S8" s="265"/>
      <c r="T8" s="265"/>
      <c r="U8" s="265"/>
      <c r="V8" s="265" t="s">
        <v>927</v>
      </c>
      <c r="W8" s="265" t="s">
        <v>928</v>
      </c>
      <c r="X8" s="265"/>
      <c r="Y8" s="265">
        <v>8927632</v>
      </c>
      <c r="Z8" s="265">
        <v>106</v>
      </c>
      <c r="AA8" s="266">
        <v>44286</v>
      </c>
      <c r="AB8" s="265">
        <v>-1401.31</v>
      </c>
      <c r="AC8" s="265" t="s">
        <v>696</v>
      </c>
      <c r="AD8" s="267">
        <v>-1401.31</v>
      </c>
      <c r="AE8" s="265" t="s">
        <v>697</v>
      </c>
      <c r="AF8" s="265">
        <v>2021</v>
      </c>
      <c r="AG8" s="265">
        <v>3</v>
      </c>
    </row>
    <row r="9" spans="1:33">
      <c r="A9" t="s">
        <v>612</v>
      </c>
      <c r="B9" t="s">
        <v>613</v>
      </c>
      <c r="C9" s="217">
        <v>43893</v>
      </c>
      <c r="D9" s="217" t="e">
        <f>VLOOKUP($B9,#REF!,3,FALSE)</f>
        <v>#REF!</v>
      </c>
      <c r="E9" s="217">
        <v>43894</v>
      </c>
      <c r="F9" t="s">
        <v>614</v>
      </c>
      <c r="G9">
        <v>72805</v>
      </c>
      <c r="H9" t="s">
        <v>615</v>
      </c>
      <c r="I9" t="s">
        <v>616</v>
      </c>
      <c r="J9" t="s">
        <v>617</v>
      </c>
      <c r="K9">
        <v>92140</v>
      </c>
      <c r="L9">
        <v>2001</v>
      </c>
      <c r="M9">
        <v>11363</v>
      </c>
      <c r="N9" t="s">
        <v>614</v>
      </c>
      <c r="O9">
        <v>118983</v>
      </c>
      <c r="P9" t="s">
        <v>618</v>
      </c>
      <c r="Q9" t="s">
        <v>619</v>
      </c>
      <c r="R9" t="s">
        <v>620</v>
      </c>
      <c r="S9">
        <v>77132</v>
      </c>
      <c r="T9" t="s">
        <v>621</v>
      </c>
      <c r="U9" t="s">
        <v>620</v>
      </c>
      <c r="V9" t="s">
        <v>622</v>
      </c>
      <c r="W9" t="s">
        <v>623</v>
      </c>
      <c r="Y9" t="s">
        <v>624</v>
      </c>
      <c r="Z9">
        <v>14</v>
      </c>
      <c r="AA9" s="217">
        <v>43893</v>
      </c>
      <c r="AB9">
        <v>155000</v>
      </c>
      <c r="AC9" t="s">
        <v>625</v>
      </c>
      <c r="AD9" s="219">
        <v>855.69</v>
      </c>
      <c r="AE9" t="s">
        <v>626</v>
      </c>
      <c r="AF9">
        <v>2020</v>
      </c>
      <c r="AG9">
        <v>3</v>
      </c>
    </row>
    <row r="10" spans="1:33">
      <c r="A10" t="s">
        <v>612</v>
      </c>
      <c r="B10" t="s">
        <v>627</v>
      </c>
      <c r="C10" s="217">
        <v>43894</v>
      </c>
      <c r="D10" s="217" t="e">
        <f>VLOOKUP($B10,#REF!,3,FALSE)</f>
        <v>#REF!</v>
      </c>
      <c r="E10" s="217">
        <v>43895</v>
      </c>
      <c r="F10" t="s">
        <v>614</v>
      </c>
      <c r="G10">
        <v>76135</v>
      </c>
      <c r="H10" t="s">
        <v>628</v>
      </c>
      <c r="I10" t="s">
        <v>616</v>
      </c>
      <c r="J10" t="s">
        <v>617</v>
      </c>
      <c r="K10">
        <v>92140</v>
      </c>
      <c r="L10">
        <v>2001</v>
      </c>
      <c r="M10">
        <v>11363</v>
      </c>
      <c r="N10" t="s">
        <v>614</v>
      </c>
      <c r="O10">
        <v>118983</v>
      </c>
      <c r="P10" t="s">
        <v>618</v>
      </c>
      <c r="Q10" t="s">
        <v>619</v>
      </c>
      <c r="R10" t="s">
        <v>620</v>
      </c>
      <c r="S10">
        <v>77132</v>
      </c>
      <c r="T10" t="s">
        <v>621</v>
      </c>
      <c r="U10" t="s">
        <v>620</v>
      </c>
      <c r="V10" t="s">
        <v>628</v>
      </c>
      <c r="W10" t="s">
        <v>623</v>
      </c>
      <c r="Y10" t="s">
        <v>629</v>
      </c>
      <c r="Z10">
        <v>81</v>
      </c>
      <c r="AA10" s="217">
        <v>43894</v>
      </c>
      <c r="AB10">
        <v>0</v>
      </c>
      <c r="AC10" t="s">
        <v>625</v>
      </c>
      <c r="AD10" s="219">
        <v>-2.82</v>
      </c>
      <c r="AE10" t="s">
        <v>626</v>
      </c>
      <c r="AF10">
        <v>2020</v>
      </c>
      <c r="AG10">
        <v>3</v>
      </c>
    </row>
    <row r="11" spans="1:33">
      <c r="A11" t="s">
        <v>612</v>
      </c>
      <c r="B11" t="s">
        <v>630</v>
      </c>
      <c r="C11" s="217">
        <v>43895</v>
      </c>
      <c r="D11" s="217" t="e">
        <f>VLOOKUP($B11,#REF!,3,FALSE)</f>
        <v>#REF!</v>
      </c>
      <c r="E11" s="217">
        <v>43896</v>
      </c>
      <c r="F11" t="s">
        <v>614</v>
      </c>
      <c r="G11">
        <v>71615</v>
      </c>
      <c r="H11" t="s">
        <v>631</v>
      </c>
      <c r="I11" t="s">
        <v>616</v>
      </c>
      <c r="J11" t="s">
        <v>617</v>
      </c>
      <c r="K11">
        <v>92140</v>
      </c>
      <c r="L11">
        <v>2001</v>
      </c>
      <c r="M11">
        <v>11363</v>
      </c>
      <c r="N11" t="s">
        <v>614</v>
      </c>
      <c r="O11">
        <v>118983</v>
      </c>
      <c r="P11" t="s">
        <v>618</v>
      </c>
      <c r="Q11" t="s">
        <v>619</v>
      </c>
      <c r="R11" t="s">
        <v>620</v>
      </c>
      <c r="S11">
        <v>86251</v>
      </c>
      <c r="T11" t="s">
        <v>632</v>
      </c>
      <c r="U11" t="s">
        <v>620</v>
      </c>
      <c r="V11" t="s">
        <v>633</v>
      </c>
      <c r="W11" t="s">
        <v>634</v>
      </c>
      <c r="Y11" t="s">
        <v>635</v>
      </c>
      <c r="Z11">
        <v>20</v>
      </c>
      <c r="AA11" s="217">
        <v>43895</v>
      </c>
      <c r="AB11">
        <v>40664.28</v>
      </c>
      <c r="AC11" t="s">
        <v>636</v>
      </c>
      <c r="AD11" s="219">
        <v>1284</v>
      </c>
      <c r="AE11" t="s">
        <v>626</v>
      </c>
      <c r="AF11">
        <v>2020</v>
      </c>
      <c r="AG11">
        <v>3</v>
      </c>
    </row>
    <row r="12" spans="1:33">
      <c r="A12" t="s">
        <v>612</v>
      </c>
      <c r="B12" t="s">
        <v>637</v>
      </c>
      <c r="C12" s="217">
        <v>43895</v>
      </c>
      <c r="D12" s="217" t="e">
        <f>VLOOKUP($B12,#REF!,3,FALSE)</f>
        <v>#REF!</v>
      </c>
      <c r="E12" s="217">
        <v>43896</v>
      </c>
      <c r="F12" t="s">
        <v>614</v>
      </c>
      <c r="G12">
        <v>71635</v>
      </c>
      <c r="H12" t="s">
        <v>638</v>
      </c>
      <c r="I12" t="s">
        <v>616</v>
      </c>
      <c r="J12" t="s">
        <v>617</v>
      </c>
      <c r="K12">
        <v>92140</v>
      </c>
      <c r="L12">
        <v>2001</v>
      </c>
      <c r="M12">
        <v>11363</v>
      </c>
      <c r="N12" t="s">
        <v>614</v>
      </c>
      <c r="O12">
        <v>118983</v>
      </c>
      <c r="P12" t="s">
        <v>618</v>
      </c>
      <c r="Q12" t="s">
        <v>619</v>
      </c>
      <c r="R12" t="s">
        <v>620</v>
      </c>
      <c r="S12">
        <v>86251</v>
      </c>
      <c r="T12" t="s">
        <v>632</v>
      </c>
      <c r="U12" t="s">
        <v>620</v>
      </c>
      <c r="V12" t="s">
        <v>639</v>
      </c>
      <c r="W12" t="s">
        <v>634</v>
      </c>
      <c r="Y12" t="s">
        <v>635</v>
      </c>
      <c r="Z12">
        <v>23</v>
      </c>
      <c r="AA12" s="217">
        <v>43895</v>
      </c>
      <c r="AB12">
        <v>5953.96</v>
      </c>
      <c r="AC12" t="s">
        <v>636</v>
      </c>
      <c r="AD12" s="219">
        <v>188</v>
      </c>
      <c r="AE12" t="s">
        <v>626</v>
      </c>
      <c r="AF12">
        <v>2020</v>
      </c>
      <c r="AG12">
        <v>3</v>
      </c>
    </row>
    <row r="13" spans="1:33">
      <c r="A13" t="s">
        <v>612</v>
      </c>
      <c r="B13" t="s">
        <v>640</v>
      </c>
      <c r="C13" s="217">
        <v>43895</v>
      </c>
      <c r="D13" s="217" t="e">
        <f>VLOOKUP($B13,#REF!,3,FALSE)</f>
        <v>#REF!</v>
      </c>
      <c r="E13" s="217">
        <v>43896</v>
      </c>
      <c r="F13" t="s">
        <v>614</v>
      </c>
      <c r="G13">
        <v>71615</v>
      </c>
      <c r="H13" t="s">
        <v>631</v>
      </c>
      <c r="I13" t="s">
        <v>616</v>
      </c>
      <c r="J13" t="s">
        <v>617</v>
      </c>
      <c r="K13">
        <v>92140</v>
      </c>
      <c r="L13">
        <v>2001</v>
      </c>
      <c r="M13">
        <v>11363</v>
      </c>
      <c r="N13" t="s">
        <v>614</v>
      </c>
      <c r="O13">
        <v>118983</v>
      </c>
      <c r="P13" t="s">
        <v>618</v>
      </c>
      <c r="Q13" t="s">
        <v>619</v>
      </c>
      <c r="R13" t="s">
        <v>620</v>
      </c>
      <c r="S13">
        <v>32255</v>
      </c>
      <c r="T13" t="s">
        <v>641</v>
      </c>
      <c r="U13" t="s">
        <v>620</v>
      </c>
      <c r="V13" t="s">
        <v>642</v>
      </c>
      <c r="W13" t="s">
        <v>643</v>
      </c>
      <c r="Y13" t="s">
        <v>635</v>
      </c>
      <c r="Z13">
        <v>21</v>
      </c>
      <c r="AA13" s="217">
        <v>43895</v>
      </c>
      <c r="AB13">
        <v>40664.28</v>
      </c>
      <c r="AC13" t="s">
        <v>636</v>
      </c>
      <c r="AD13" s="219">
        <v>1284</v>
      </c>
      <c r="AE13" t="s">
        <v>626</v>
      </c>
      <c r="AF13">
        <v>2020</v>
      </c>
      <c r="AG13">
        <v>3</v>
      </c>
    </row>
    <row r="14" spans="1:33">
      <c r="A14" t="s">
        <v>612</v>
      </c>
      <c r="B14" t="s">
        <v>644</v>
      </c>
      <c r="C14" s="217">
        <v>43895</v>
      </c>
      <c r="D14" s="217" t="e">
        <f>VLOOKUP($B14,#REF!,3,FALSE)</f>
        <v>#REF!</v>
      </c>
      <c r="E14" s="217">
        <v>43896</v>
      </c>
      <c r="F14" t="s">
        <v>614</v>
      </c>
      <c r="G14">
        <v>71635</v>
      </c>
      <c r="H14" t="s">
        <v>638</v>
      </c>
      <c r="I14" t="s">
        <v>616</v>
      </c>
      <c r="J14" t="s">
        <v>617</v>
      </c>
      <c r="K14">
        <v>92140</v>
      </c>
      <c r="L14">
        <v>2001</v>
      </c>
      <c r="M14">
        <v>11363</v>
      </c>
      <c r="N14" t="s">
        <v>614</v>
      </c>
      <c r="O14">
        <v>118983</v>
      </c>
      <c r="P14" t="s">
        <v>618</v>
      </c>
      <c r="Q14" t="s">
        <v>619</v>
      </c>
      <c r="R14" t="s">
        <v>620</v>
      </c>
      <c r="S14">
        <v>32255</v>
      </c>
      <c r="T14" t="s">
        <v>641</v>
      </c>
      <c r="U14" t="s">
        <v>620</v>
      </c>
      <c r="V14" t="s">
        <v>645</v>
      </c>
      <c r="W14" t="s">
        <v>643</v>
      </c>
      <c r="Y14" t="s">
        <v>635</v>
      </c>
      <c r="Z14">
        <v>24</v>
      </c>
      <c r="AA14" s="217">
        <v>43895</v>
      </c>
      <c r="AB14">
        <v>5953.96</v>
      </c>
      <c r="AC14" t="s">
        <v>636</v>
      </c>
      <c r="AD14" s="219">
        <v>188</v>
      </c>
      <c r="AE14" t="s">
        <v>626</v>
      </c>
      <c r="AF14">
        <v>2020</v>
      </c>
      <c r="AG14">
        <v>3</v>
      </c>
    </row>
    <row r="15" spans="1:33">
      <c r="A15" t="s">
        <v>612</v>
      </c>
      <c r="B15" t="s">
        <v>646</v>
      </c>
      <c r="C15" s="217">
        <v>43900</v>
      </c>
      <c r="D15" s="217" t="e">
        <f>VLOOKUP($B15,#REF!,3,FALSE)</f>
        <v>#REF!</v>
      </c>
      <c r="E15" s="217">
        <v>43900</v>
      </c>
      <c r="F15" t="s">
        <v>614</v>
      </c>
      <c r="G15">
        <v>71620</v>
      </c>
      <c r="H15" t="s">
        <v>647</v>
      </c>
      <c r="I15" t="s">
        <v>616</v>
      </c>
      <c r="J15" t="s">
        <v>617</v>
      </c>
      <c r="K15">
        <v>92140</v>
      </c>
      <c r="L15">
        <v>2001</v>
      </c>
      <c r="M15">
        <v>11363</v>
      </c>
      <c r="N15" t="s">
        <v>614</v>
      </c>
      <c r="O15">
        <v>118983</v>
      </c>
      <c r="P15" t="s">
        <v>618</v>
      </c>
      <c r="Q15" t="s">
        <v>619</v>
      </c>
      <c r="R15" t="s">
        <v>620</v>
      </c>
      <c r="S15">
        <v>55938</v>
      </c>
      <c r="T15" t="s">
        <v>648</v>
      </c>
      <c r="U15" t="s">
        <v>620</v>
      </c>
      <c r="V15" t="s">
        <v>649</v>
      </c>
      <c r="W15" t="s">
        <v>650</v>
      </c>
      <c r="Y15" t="s">
        <v>651</v>
      </c>
      <c r="Z15">
        <v>35</v>
      </c>
      <c r="AA15" s="217">
        <v>43900</v>
      </c>
      <c r="AB15">
        <v>7092</v>
      </c>
      <c r="AC15" t="s">
        <v>625</v>
      </c>
      <c r="AD15" s="219">
        <v>39.020000000000003</v>
      </c>
      <c r="AE15" t="s">
        <v>626</v>
      </c>
      <c r="AF15">
        <v>2020</v>
      </c>
      <c r="AG15">
        <v>3</v>
      </c>
    </row>
    <row r="16" spans="1:33">
      <c r="A16" t="s">
        <v>612</v>
      </c>
      <c r="B16" t="s">
        <v>652</v>
      </c>
      <c r="C16" s="217">
        <v>43903</v>
      </c>
      <c r="D16" s="217" t="e">
        <f>VLOOKUP($B16,#REF!,3,FALSE)</f>
        <v>#REF!</v>
      </c>
      <c r="E16" s="217">
        <v>43904</v>
      </c>
      <c r="F16" t="s">
        <v>614</v>
      </c>
      <c r="G16">
        <v>76125</v>
      </c>
      <c r="H16" t="s">
        <v>653</v>
      </c>
      <c r="I16" t="s">
        <v>616</v>
      </c>
      <c r="J16" t="s">
        <v>617</v>
      </c>
      <c r="K16">
        <v>92140</v>
      </c>
      <c r="L16">
        <v>2001</v>
      </c>
      <c r="M16">
        <v>11363</v>
      </c>
      <c r="N16" t="s">
        <v>614</v>
      </c>
      <c r="O16">
        <v>118983</v>
      </c>
      <c r="P16" t="s">
        <v>618</v>
      </c>
      <c r="Q16" t="s">
        <v>619</v>
      </c>
      <c r="R16" t="s">
        <v>620</v>
      </c>
      <c r="S16">
        <v>55938</v>
      </c>
      <c r="T16" t="s">
        <v>648</v>
      </c>
      <c r="U16" t="s">
        <v>620</v>
      </c>
      <c r="V16" t="s">
        <v>653</v>
      </c>
      <c r="W16" t="s">
        <v>650</v>
      </c>
      <c r="Y16" t="s">
        <v>654</v>
      </c>
      <c r="Z16">
        <v>70</v>
      </c>
      <c r="AA16" s="217">
        <v>43903</v>
      </c>
      <c r="AB16">
        <v>0</v>
      </c>
      <c r="AC16" t="s">
        <v>625</v>
      </c>
      <c r="AD16" s="219">
        <v>0</v>
      </c>
      <c r="AE16" t="s">
        <v>626</v>
      </c>
      <c r="AF16">
        <v>2020</v>
      </c>
      <c r="AG16">
        <v>3</v>
      </c>
    </row>
    <row r="17" spans="1:33">
      <c r="A17" t="s">
        <v>612</v>
      </c>
      <c r="B17" t="s">
        <v>655</v>
      </c>
      <c r="C17" s="217">
        <v>43900</v>
      </c>
      <c r="D17" s="217" t="e">
        <f>VLOOKUP($B17,#REF!,3,FALSE)</f>
        <v>#REF!</v>
      </c>
      <c r="E17" s="217">
        <v>43900</v>
      </c>
      <c r="F17" t="s">
        <v>614</v>
      </c>
      <c r="G17">
        <v>71620</v>
      </c>
      <c r="H17" t="s">
        <v>647</v>
      </c>
      <c r="I17" t="s">
        <v>616</v>
      </c>
      <c r="J17" t="s">
        <v>617</v>
      </c>
      <c r="K17">
        <v>92140</v>
      </c>
      <c r="L17">
        <v>2001</v>
      </c>
      <c r="M17">
        <v>11363</v>
      </c>
      <c r="N17" t="s">
        <v>614</v>
      </c>
      <c r="O17">
        <v>118983</v>
      </c>
      <c r="P17" t="s">
        <v>618</v>
      </c>
      <c r="Q17" t="s">
        <v>619</v>
      </c>
      <c r="R17" t="s">
        <v>620</v>
      </c>
      <c r="S17">
        <v>55938</v>
      </c>
      <c r="T17" t="s">
        <v>648</v>
      </c>
      <c r="U17" t="s">
        <v>620</v>
      </c>
      <c r="V17" t="s">
        <v>656</v>
      </c>
      <c r="W17" t="s">
        <v>650</v>
      </c>
      <c r="Y17" t="s">
        <v>651</v>
      </c>
      <c r="Z17">
        <v>30</v>
      </c>
      <c r="AA17" s="217">
        <v>43900</v>
      </c>
      <c r="AB17">
        <v>5093</v>
      </c>
      <c r="AC17" t="s">
        <v>625</v>
      </c>
      <c r="AD17" s="219">
        <v>28.02</v>
      </c>
      <c r="AE17" t="s">
        <v>626</v>
      </c>
      <c r="AF17">
        <v>2020</v>
      </c>
      <c r="AG17">
        <v>3</v>
      </c>
    </row>
    <row r="18" spans="1:33">
      <c r="A18" t="s">
        <v>612</v>
      </c>
      <c r="B18" t="s">
        <v>657</v>
      </c>
      <c r="C18" s="217">
        <v>43903</v>
      </c>
      <c r="D18" s="217" t="e">
        <f>VLOOKUP($B18,#REF!,3,FALSE)</f>
        <v>#REF!</v>
      </c>
      <c r="E18" s="217">
        <v>43904</v>
      </c>
      <c r="F18" t="s">
        <v>614</v>
      </c>
      <c r="G18">
        <v>76125</v>
      </c>
      <c r="H18" t="s">
        <v>653</v>
      </c>
      <c r="I18" t="s">
        <v>616</v>
      </c>
      <c r="J18" t="s">
        <v>617</v>
      </c>
      <c r="K18">
        <v>92140</v>
      </c>
      <c r="L18">
        <v>2001</v>
      </c>
      <c r="M18">
        <v>11363</v>
      </c>
      <c r="N18" t="s">
        <v>614</v>
      </c>
      <c r="O18">
        <v>118983</v>
      </c>
      <c r="P18" t="s">
        <v>618</v>
      </c>
      <c r="Q18" t="s">
        <v>619</v>
      </c>
      <c r="R18" t="s">
        <v>620</v>
      </c>
      <c r="S18">
        <v>55938</v>
      </c>
      <c r="T18" t="s">
        <v>648</v>
      </c>
      <c r="U18" t="s">
        <v>620</v>
      </c>
      <c r="V18" t="s">
        <v>653</v>
      </c>
      <c r="W18" t="s">
        <v>650</v>
      </c>
      <c r="Y18" t="s">
        <v>654</v>
      </c>
      <c r="Z18">
        <v>65</v>
      </c>
      <c r="AA18" s="217">
        <v>43903</v>
      </c>
      <c r="AB18">
        <v>0</v>
      </c>
      <c r="AC18" t="s">
        <v>625</v>
      </c>
      <c r="AD18" s="219">
        <v>0</v>
      </c>
      <c r="AE18" t="s">
        <v>626</v>
      </c>
      <c r="AF18">
        <v>2020</v>
      </c>
      <c r="AG18">
        <v>3</v>
      </c>
    </row>
    <row r="19" spans="1:33">
      <c r="A19" t="s">
        <v>658</v>
      </c>
      <c r="B19" t="s">
        <v>659</v>
      </c>
      <c r="C19" s="217">
        <v>43909</v>
      </c>
      <c r="D19" s="217" t="e">
        <f>VLOOKUP($B19,#REF!,3,FALSE)</f>
        <v>#REF!</v>
      </c>
      <c r="E19" s="217">
        <v>43910</v>
      </c>
      <c r="F19" t="s">
        <v>614</v>
      </c>
      <c r="G19">
        <v>71615</v>
      </c>
      <c r="H19" t="s">
        <v>631</v>
      </c>
      <c r="I19" t="s">
        <v>616</v>
      </c>
      <c r="J19" t="s">
        <v>617</v>
      </c>
      <c r="K19">
        <v>92140</v>
      </c>
      <c r="L19">
        <v>2001</v>
      </c>
      <c r="M19">
        <v>11363</v>
      </c>
      <c r="N19" t="s">
        <v>614</v>
      </c>
      <c r="O19">
        <v>118983</v>
      </c>
      <c r="P19" t="s">
        <v>618</v>
      </c>
      <c r="Q19" t="s">
        <v>620</v>
      </c>
      <c r="R19" t="s">
        <v>660</v>
      </c>
      <c r="S19">
        <v>86251</v>
      </c>
      <c r="T19" t="s">
        <v>632</v>
      </c>
      <c r="U19">
        <v>16202</v>
      </c>
      <c r="V19" t="s">
        <v>661</v>
      </c>
      <c r="W19" t="s">
        <v>662</v>
      </c>
      <c r="Y19" t="s">
        <v>663</v>
      </c>
      <c r="Z19">
        <v>8</v>
      </c>
      <c r="AA19" s="217">
        <v>43909</v>
      </c>
      <c r="AB19">
        <v>46618.239999999998</v>
      </c>
      <c r="AC19" t="s">
        <v>636</v>
      </c>
      <c r="AD19" s="219">
        <v>1472</v>
      </c>
      <c r="AE19" t="s">
        <v>626</v>
      </c>
      <c r="AF19">
        <v>2020</v>
      </c>
      <c r="AG19">
        <v>3</v>
      </c>
    </row>
    <row r="20" spans="1:33">
      <c r="A20" t="s">
        <v>658</v>
      </c>
      <c r="B20" t="s">
        <v>664</v>
      </c>
      <c r="C20" s="217">
        <v>43909</v>
      </c>
      <c r="D20" s="217" t="e">
        <f>VLOOKUP($B20,#REF!,3,FALSE)</f>
        <v>#REF!</v>
      </c>
      <c r="E20" s="217">
        <v>43910</v>
      </c>
      <c r="F20" t="s">
        <v>614</v>
      </c>
      <c r="G20">
        <v>71615</v>
      </c>
      <c r="H20" t="s">
        <v>631</v>
      </c>
      <c r="I20" t="s">
        <v>616</v>
      </c>
      <c r="J20" t="s">
        <v>617</v>
      </c>
      <c r="K20">
        <v>92140</v>
      </c>
      <c r="L20">
        <v>2001</v>
      </c>
      <c r="M20">
        <v>11363</v>
      </c>
      <c r="N20" t="s">
        <v>614</v>
      </c>
      <c r="O20">
        <v>118983</v>
      </c>
      <c r="P20" t="s">
        <v>618</v>
      </c>
      <c r="Q20" t="s">
        <v>620</v>
      </c>
      <c r="R20" t="s">
        <v>660</v>
      </c>
      <c r="S20">
        <v>86251</v>
      </c>
      <c r="T20" t="s">
        <v>632</v>
      </c>
      <c r="U20">
        <v>16202</v>
      </c>
      <c r="V20" t="s">
        <v>661</v>
      </c>
      <c r="W20" t="s">
        <v>662</v>
      </c>
      <c r="Y20" t="s">
        <v>663</v>
      </c>
      <c r="Z20">
        <v>9</v>
      </c>
      <c r="AA20" s="217">
        <v>43909</v>
      </c>
      <c r="AB20">
        <v>-40664.28</v>
      </c>
      <c r="AC20" t="s">
        <v>636</v>
      </c>
      <c r="AD20" s="219">
        <v>-1284</v>
      </c>
      <c r="AE20" t="s">
        <v>626</v>
      </c>
      <c r="AF20">
        <v>2020</v>
      </c>
      <c r="AG20">
        <v>3</v>
      </c>
    </row>
    <row r="21" spans="1:33">
      <c r="A21" t="s">
        <v>658</v>
      </c>
      <c r="B21" t="s">
        <v>665</v>
      </c>
      <c r="C21" s="217">
        <v>43909</v>
      </c>
      <c r="D21" s="217" t="e">
        <f>VLOOKUP($B21,#REF!,3,FALSE)</f>
        <v>#REF!</v>
      </c>
      <c r="E21" s="217">
        <v>43910</v>
      </c>
      <c r="F21" t="s">
        <v>614</v>
      </c>
      <c r="G21">
        <v>71635</v>
      </c>
      <c r="H21" t="s">
        <v>638</v>
      </c>
      <c r="I21" t="s">
        <v>616</v>
      </c>
      <c r="J21" t="s">
        <v>617</v>
      </c>
      <c r="K21">
        <v>92140</v>
      </c>
      <c r="L21">
        <v>2001</v>
      </c>
      <c r="M21">
        <v>11363</v>
      </c>
      <c r="N21" t="s">
        <v>614</v>
      </c>
      <c r="O21">
        <v>118983</v>
      </c>
      <c r="P21" t="s">
        <v>618</v>
      </c>
      <c r="Q21" t="s">
        <v>620</v>
      </c>
      <c r="R21" t="s">
        <v>660</v>
      </c>
      <c r="S21">
        <v>86251</v>
      </c>
      <c r="T21" t="s">
        <v>632</v>
      </c>
      <c r="U21">
        <v>16202</v>
      </c>
      <c r="V21" t="s">
        <v>661</v>
      </c>
      <c r="W21" t="s">
        <v>662</v>
      </c>
      <c r="Y21" t="s">
        <v>663</v>
      </c>
      <c r="Z21">
        <v>12</v>
      </c>
      <c r="AA21" s="217">
        <v>43909</v>
      </c>
      <c r="AB21">
        <v>-5953.96</v>
      </c>
      <c r="AC21" t="s">
        <v>636</v>
      </c>
      <c r="AD21" s="219">
        <v>-188</v>
      </c>
      <c r="AE21" t="s">
        <v>626</v>
      </c>
      <c r="AF21">
        <v>2020</v>
      </c>
      <c r="AG21">
        <v>3</v>
      </c>
    </row>
    <row r="22" spans="1:33">
      <c r="A22" t="s">
        <v>658</v>
      </c>
      <c r="B22" t="s">
        <v>666</v>
      </c>
      <c r="C22" s="217">
        <v>43909</v>
      </c>
      <c r="D22" s="217" t="e">
        <f>VLOOKUP($B22,#REF!,3,FALSE)</f>
        <v>#REF!</v>
      </c>
      <c r="E22" s="217">
        <v>43910</v>
      </c>
      <c r="F22" t="s">
        <v>614</v>
      </c>
      <c r="G22">
        <v>71615</v>
      </c>
      <c r="H22" t="s">
        <v>631</v>
      </c>
      <c r="I22" t="s">
        <v>616</v>
      </c>
      <c r="J22" t="s">
        <v>617</v>
      </c>
      <c r="K22">
        <v>92140</v>
      </c>
      <c r="L22">
        <v>2001</v>
      </c>
      <c r="M22">
        <v>11363</v>
      </c>
      <c r="N22" t="s">
        <v>614</v>
      </c>
      <c r="O22">
        <v>118983</v>
      </c>
      <c r="P22" t="s">
        <v>618</v>
      </c>
      <c r="Q22" t="s">
        <v>620</v>
      </c>
      <c r="R22" t="s">
        <v>667</v>
      </c>
      <c r="S22">
        <v>32255</v>
      </c>
      <c r="T22" t="s">
        <v>641</v>
      </c>
      <c r="U22">
        <v>16203</v>
      </c>
      <c r="V22" t="s">
        <v>668</v>
      </c>
      <c r="W22" t="s">
        <v>662</v>
      </c>
      <c r="Y22" t="s">
        <v>663</v>
      </c>
      <c r="Z22">
        <v>10</v>
      </c>
      <c r="AA22" s="217">
        <v>43909</v>
      </c>
      <c r="AB22">
        <v>46618.239999999998</v>
      </c>
      <c r="AC22" t="s">
        <v>636</v>
      </c>
      <c r="AD22" s="219">
        <v>1472</v>
      </c>
      <c r="AE22" t="s">
        <v>626</v>
      </c>
      <c r="AF22">
        <v>2020</v>
      </c>
      <c r="AG22">
        <v>3</v>
      </c>
    </row>
    <row r="23" spans="1:33">
      <c r="A23" t="s">
        <v>658</v>
      </c>
      <c r="B23" t="s">
        <v>669</v>
      </c>
      <c r="C23" s="217">
        <v>43909</v>
      </c>
      <c r="D23" s="217" t="e">
        <f>VLOOKUP($B23,#REF!,3,FALSE)</f>
        <v>#REF!</v>
      </c>
      <c r="E23" s="217">
        <v>43910</v>
      </c>
      <c r="F23" t="s">
        <v>614</v>
      </c>
      <c r="G23">
        <v>71615</v>
      </c>
      <c r="H23" t="s">
        <v>631</v>
      </c>
      <c r="I23" t="s">
        <v>616</v>
      </c>
      <c r="J23" t="s">
        <v>617</v>
      </c>
      <c r="K23">
        <v>92140</v>
      </c>
      <c r="L23">
        <v>2001</v>
      </c>
      <c r="M23">
        <v>11363</v>
      </c>
      <c r="N23" t="s">
        <v>614</v>
      </c>
      <c r="O23">
        <v>118983</v>
      </c>
      <c r="P23" t="s">
        <v>618</v>
      </c>
      <c r="Q23" t="s">
        <v>620</v>
      </c>
      <c r="R23" t="s">
        <v>667</v>
      </c>
      <c r="S23">
        <v>32255</v>
      </c>
      <c r="T23" t="s">
        <v>641</v>
      </c>
      <c r="U23">
        <v>16203</v>
      </c>
      <c r="V23" t="s">
        <v>668</v>
      </c>
      <c r="W23" t="s">
        <v>662</v>
      </c>
      <c r="Y23" t="s">
        <v>663</v>
      </c>
      <c r="Z23">
        <v>7</v>
      </c>
      <c r="AA23" s="217">
        <v>43909</v>
      </c>
      <c r="AB23">
        <v>-40664.28</v>
      </c>
      <c r="AC23" t="s">
        <v>636</v>
      </c>
      <c r="AD23" s="219">
        <v>-1284</v>
      </c>
      <c r="AE23" t="s">
        <v>626</v>
      </c>
      <c r="AF23">
        <v>2020</v>
      </c>
      <c r="AG23">
        <v>3</v>
      </c>
    </row>
    <row r="24" spans="1:33">
      <c r="A24" t="s">
        <v>658</v>
      </c>
      <c r="B24" t="s">
        <v>670</v>
      </c>
      <c r="C24" s="217">
        <v>43909</v>
      </c>
      <c r="D24" s="217" t="e">
        <f>VLOOKUP($B24,#REF!,3,FALSE)</f>
        <v>#REF!</v>
      </c>
      <c r="E24" s="217">
        <v>43910</v>
      </c>
      <c r="F24" t="s">
        <v>614</v>
      </c>
      <c r="G24">
        <v>71635</v>
      </c>
      <c r="H24" t="s">
        <v>638</v>
      </c>
      <c r="I24" t="s">
        <v>616</v>
      </c>
      <c r="J24" t="s">
        <v>617</v>
      </c>
      <c r="K24">
        <v>92140</v>
      </c>
      <c r="L24">
        <v>2001</v>
      </c>
      <c r="M24">
        <v>11363</v>
      </c>
      <c r="N24" t="s">
        <v>614</v>
      </c>
      <c r="O24">
        <v>118983</v>
      </c>
      <c r="P24" t="s">
        <v>618</v>
      </c>
      <c r="Q24" t="s">
        <v>620</v>
      </c>
      <c r="R24" t="s">
        <v>667</v>
      </c>
      <c r="S24">
        <v>32255</v>
      </c>
      <c r="T24" t="s">
        <v>641</v>
      </c>
      <c r="U24">
        <v>16203</v>
      </c>
      <c r="V24" t="s">
        <v>668</v>
      </c>
      <c r="W24" t="s">
        <v>662</v>
      </c>
      <c r="Y24" t="s">
        <v>663</v>
      </c>
      <c r="Z24">
        <v>11</v>
      </c>
      <c r="AA24" s="217">
        <v>43909</v>
      </c>
      <c r="AB24">
        <v>-5953.96</v>
      </c>
      <c r="AC24" t="s">
        <v>636</v>
      </c>
      <c r="AD24" s="219">
        <v>-188</v>
      </c>
      <c r="AE24" t="s">
        <v>626</v>
      </c>
      <c r="AF24">
        <v>2020</v>
      </c>
      <c r="AG24">
        <v>3</v>
      </c>
    </row>
    <row r="25" spans="1:33">
      <c r="A25" t="s">
        <v>612</v>
      </c>
      <c r="B25" t="s">
        <v>671</v>
      </c>
      <c r="C25" s="217">
        <v>43909</v>
      </c>
      <c r="D25" s="217" t="e">
        <f>VLOOKUP($B25,#REF!,3,FALSE)</f>
        <v>#REF!</v>
      </c>
      <c r="E25" s="217">
        <v>43915</v>
      </c>
      <c r="F25" t="s">
        <v>614</v>
      </c>
      <c r="G25">
        <v>71605</v>
      </c>
      <c r="H25" t="s">
        <v>672</v>
      </c>
      <c r="I25" t="s">
        <v>616</v>
      </c>
      <c r="J25" t="s">
        <v>617</v>
      </c>
      <c r="K25">
        <v>92140</v>
      </c>
      <c r="L25">
        <v>2001</v>
      </c>
      <c r="M25">
        <v>11363</v>
      </c>
      <c r="N25" t="s">
        <v>614</v>
      </c>
      <c r="O25">
        <v>118983</v>
      </c>
      <c r="P25" t="s">
        <v>618</v>
      </c>
      <c r="Q25" t="s">
        <v>619</v>
      </c>
      <c r="R25" t="s">
        <v>620</v>
      </c>
      <c r="S25">
        <v>54359</v>
      </c>
      <c r="T25" t="s">
        <v>673</v>
      </c>
      <c r="U25" t="s">
        <v>620</v>
      </c>
      <c r="V25" t="s">
        <v>674</v>
      </c>
      <c r="W25" t="s">
        <v>675</v>
      </c>
      <c r="Y25" t="s">
        <v>676</v>
      </c>
      <c r="Z25">
        <v>21</v>
      </c>
      <c r="AA25" s="217">
        <v>43909</v>
      </c>
      <c r="AB25">
        <v>13325</v>
      </c>
      <c r="AC25" t="s">
        <v>636</v>
      </c>
      <c r="AD25" s="219">
        <v>420.75</v>
      </c>
      <c r="AE25" t="s">
        <v>626</v>
      </c>
      <c r="AF25">
        <v>2020</v>
      </c>
      <c r="AG25">
        <v>3</v>
      </c>
    </row>
    <row r="26" spans="1:33">
      <c r="A26" t="s">
        <v>612</v>
      </c>
      <c r="B26" t="s">
        <v>677</v>
      </c>
      <c r="C26" s="217">
        <v>43917</v>
      </c>
      <c r="D26" s="217" t="e">
        <f>VLOOKUP($B26,#REF!,3,FALSE)</f>
        <v>#REF!</v>
      </c>
      <c r="E26" s="217">
        <v>43918</v>
      </c>
      <c r="F26" t="s">
        <v>614</v>
      </c>
      <c r="G26">
        <v>76135</v>
      </c>
      <c r="H26" t="s">
        <v>628</v>
      </c>
      <c r="I26" t="s">
        <v>616</v>
      </c>
      <c r="J26" t="s">
        <v>617</v>
      </c>
      <c r="K26">
        <v>92140</v>
      </c>
      <c r="L26">
        <v>2001</v>
      </c>
      <c r="M26">
        <v>11363</v>
      </c>
      <c r="N26" t="s">
        <v>614</v>
      </c>
      <c r="O26">
        <v>118983</v>
      </c>
      <c r="P26" t="s">
        <v>618</v>
      </c>
      <c r="Q26" t="s">
        <v>619</v>
      </c>
      <c r="R26" t="s">
        <v>620</v>
      </c>
      <c r="S26">
        <v>54359</v>
      </c>
      <c r="T26" t="s">
        <v>673</v>
      </c>
      <c r="U26" t="s">
        <v>620</v>
      </c>
      <c r="V26" t="s">
        <v>628</v>
      </c>
      <c r="W26" t="s">
        <v>675</v>
      </c>
      <c r="Y26" t="s">
        <v>678</v>
      </c>
      <c r="Z26">
        <v>61</v>
      </c>
      <c r="AA26" s="217">
        <v>43917</v>
      </c>
      <c r="AB26">
        <v>0</v>
      </c>
      <c r="AC26" t="s">
        <v>636</v>
      </c>
      <c r="AD26" s="219">
        <v>0</v>
      </c>
      <c r="AE26" t="s">
        <v>626</v>
      </c>
      <c r="AF26">
        <v>2020</v>
      </c>
      <c r="AG26">
        <v>3</v>
      </c>
    </row>
    <row r="27" spans="1:33">
      <c r="A27" t="s">
        <v>612</v>
      </c>
      <c r="B27" t="s">
        <v>679</v>
      </c>
      <c r="C27" s="217">
        <v>43909</v>
      </c>
      <c r="D27" s="217" t="e">
        <f>VLOOKUP($B27,#REF!,3,FALSE)</f>
        <v>#REF!</v>
      </c>
      <c r="E27" s="217">
        <v>43914</v>
      </c>
      <c r="F27" t="s">
        <v>614</v>
      </c>
      <c r="G27">
        <v>16005</v>
      </c>
      <c r="H27" t="s">
        <v>680</v>
      </c>
      <c r="I27" t="s">
        <v>616</v>
      </c>
      <c r="J27" t="s">
        <v>617</v>
      </c>
      <c r="K27">
        <v>92140</v>
      </c>
      <c r="L27" t="s">
        <v>681</v>
      </c>
      <c r="M27">
        <v>11363</v>
      </c>
      <c r="N27" t="s">
        <v>614</v>
      </c>
      <c r="O27">
        <v>118983</v>
      </c>
      <c r="P27" t="s">
        <v>682</v>
      </c>
      <c r="Q27" t="s">
        <v>619</v>
      </c>
      <c r="R27" t="s">
        <v>620</v>
      </c>
      <c r="S27">
        <v>86127</v>
      </c>
      <c r="T27" t="s">
        <v>683</v>
      </c>
      <c r="U27" t="s">
        <v>620</v>
      </c>
      <c r="V27" t="s">
        <v>684</v>
      </c>
      <c r="W27" t="s">
        <v>685</v>
      </c>
      <c r="Y27" t="s">
        <v>686</v>
      </c>
      <c r="Z27">
        <v>1</v>
      </c>
      <c r="AA27" s="217">
        <v>43909</v>
      </c>
      <c r="AB27">
        <v>13395544</v>
      </c>
      <c r="AC27" t="s">
        <v>625</v>
      </c>
      <c r="AD27" s="219">
        <v>73707.19</v>
      </c>
      <c r="AE27" t="s">
        <v>626</v>
      </c>
      <c r="AF27">
        <v>2020</v>
      </c>
      <c r="AG27">
        <v>3</v>
      </c>
    </row>
    <row r="28" spans="1:33">
      <c r="A28" t="s">
        <v>658</v>
      </c>
      <c r="B28" t="s">
        <v>924</v>
      </c>
      <c r="C28" s="217">
        <v>44005</v>
      </c>
      <c r="D28" s="217" t="e">
        <f>VLOOKUP($B28,#REF!,3,FALSE)</f>
        <v>#REF!</v>
      </c>
      <c r="E28" s="217">
        <v>44007</v>
      </c>
      <c r="F28" t="s">
        <v>614</v>
      </c>
      <c r="G28">
        <v>16005</v>
      </c>
      <c r="H28" t="s">
        <v>680</v>
      </c>
      <c r="I28" t="s">
        <v>616</v>
      </c>
      <c r="J28" t="s">
        <v>617</v>
      </c>
      <c r="K28">
        <v>92140</v>
      </c>
      <c r="L28" t="s">
        <v>681</v>
      </c>
      <c r="M28">
        <v>11363</v>
      </c>
      <c r="N28" t="s">
        <v>614</v>
      </c>
      <c r="O28">
        <v>118983</v>
      </c>
      <c r="P28" t="s">
        <v>682</v>
      </c>
      <c r="Q28" t="s">
        <v>620</v>
      </c>
      <c r="R28" t="s">
        <v>921</v>
      </c>
      <c r="S28">
        <v>86127</v>
      </c>
      <c r="T28" t="s">
        <v>683</v>
      </c>
      <c r="U28">
        <v>16284</v>
      </c>
      <c r="V28" t="s">
        <v>920</v>
      </c>
      <c r="W28" t="s">
        <v>919</v>
      </c>
      <c r="Y28" t="s">
        <v>918</v>
      </c>
      <c r="Z28">
        <v>1</v>
      </c>
      <c r="AA28" s="217">
        <v>44005</v>
      </c>
      <c r="AB28">
        <v>-348407</v>
      </c>
      <c r="AC28" t="s">
        <v>625</v>
      </c>
      <c r="AD28" s="219">
        <v>-1917.06</v>
      </c>
      <c r="AE28" t="s">
        <v>626</v>
      </c>
      <c r="AF28">
        <v>2020</v>
      </c>
      <c r="AG28">
        <v>6</v>
      </c>
    </row>
    <row r="29" spans="1:33">
      <c r="A29" t="s">
        <v>658</v>
      </c>
      <c r="B29" t="s">
        <v>923</v>
      </c>
      <c r="C29" s="217">
        <v>44005</v>
      </c>
      <c r="D29" s="217" t="e">
        <f>VLOOKUP($B29,#REF!,3,FALSE)</f>
        <v>#REF!</v>
      </c>
      <c r="E29" s="217">
        <v>44007</v>
      </c>
      <c r="F29" t="s">
        <v>614</v>
      </c>
      <c r="G29">
        <v>71405</v>
      </c>
      <c r="H29" t="s">
        <v>900</v>
      </c>
      <c r="I29" t="s">
        <v>616</v>
      </c>
      <c r="J29" t="s">
        <v>617</v>
      </c>
      <c r="K29">
        <v>92140</v>
      </c>
      <c r="L29" t="s">
        <v>681</v>
      </c>
      <c r="M29">
        <v>11363</v>
      </c>
      <c r="N29" t="s">
        <v>614</v>
      </c>
      <c r="O29">
        <v>118983</v>
      </c>
      <c r="P29" t="s">
        <v>898</v>
      </c>
      <c r="Q29" t="s">
        <v>620</v>
      </c>
      <c r="R29" t="s">
        <v>921</v>
      </c>
      <c r="S29">
        <v>86127</v>
      </c>
      <c r="T29" t="s">
        <v>683</v>
      </c>
      <c r="U29">
        <v>16284</v>
      </c>
      <c r="V29" t="s">
        <v>920</v>
      </c>
      <c r="W29" t="s">
        <v>919</v>
      </c>
      <c r="Y29" t="s">
        <v>918</v>
      </c>
      <c r="Z29">
        <v>8</v>
      </c>
      <c r="AA29" s="217">
        <v>44005</v>
      </c>
      <c r="AB29">
        <v>344807</v>
      </c>
      <c r="AC29" t="s">
        <v>625</v>
      </c>
      <c r="AD29" s="219">
        <v>1897.25</v>
      </c>
      <c r="AE29" t="s">
        <v>626</v>
      </c>
      <c r="AF29">
        <v>2020</v>
      </c>
      <c r="AG29">
        <v>6</v>
      </c>
    </row>
    <row r="30" spans="1:33">
      <c r="A30" t="s">
        <v>658</v>
      </c>
      <c r="B30" t="s">
        <v>922</v>
      </c>
      <c r="C30" s="217">
        <v>44005</v>
      </c>
      <c r="D30" s="217" t="e">
        <f>VLOOKUP($B30,#REF!,3,FALSE)</f>
        <v>#REF!</v>
      </c>
      <c r="E30" s="217">
        <v>44007</v>
      </c>
      <c r="F30" t="s">
        <v>614</v>
      </c>
      <c r="G30">
        <v>71605</v>
      </c>
      <c r="H30" t="s">
        <v>672</v>
      </c>
      <c r="I30" t="s">
        <v>616</v>
      </c>
      <c r="J30" t="s">
        <v>617</v>
      </c>
      <c r="K30">
        <v>92140</v>
      </c>
      <c r="L30" t="s">
        <v>681</v>
      </c>
      <c r="M30">
        <v>11363</v>
      </c>
      <c r="N30" t="s">
        <v>614</v>
      </c>
      <c r="O30">
        <v>118983</v>
      </c>
      <c r="P30" t="s">
        <v>898</v>
      </c>
      <c r="Q30" t="s">
        <v>620</v>
      </c>
      <c r="R30" t="s">
        <v>921</v>
      </c>
      <c r="S30">
        <v>86127</v>
      </c>
      <c r="T30" t="s">
        <v>683</v>
      </c>
      <c r="U30">
        <v>16284</v>
      </c>
      <c r="V30" t="s">
        <v>920</v>
      </c>
      <c r="W30" t="s">
        <v>919</v>
      </c>
      <c r="Y30" t="s">
        <v>918</v>
      </c>
      <c r="Z30">
        <v>9</v>
      </c>
      <c r="AA30" s="217">
        <v>44005</v>
      </c>
      <c r="AB30">
        <v>3600</v>
      </c>
      <c r="AC30" t="s">
        <v>625</v>
      </c>
      <c r="AD30" s="219">
        <v>19.809999999999999</v>
      </c>
      <c r="AE30" t="s">
        <v>626</v>
      </c>
      <c r="AF30">
        <v>2020</v>
      </c>
      <c r="AG30">
        <v>6</v>
      </c>
    </row>
    <row r="31" spans="1:33">
      <c r="A31" t="s">
        <v>612</v>
      </c>
      <c r="B31" t="s">
        <v>917</v>
      </c>
      <c r="C31" s="217">
        <v>44011</v>
      </c>
      <c r="D31" s="217" t="e">
        <f>VLOOKUP($B31,#REF!,3,FALSE)</f>
        <v>#REF!</v>
      </c>
      <c r="E31" s="217">
        <v>44013</v>
      </c>
      <c r="F31" t="s">
        <v>614</v>
      </c>
      <c r="G31">
        <v>71405</v>
      </c>
      <c r="H31" t="s">
        <v>900</v>
      </c>
      <c r="I31" t="s">
        <v>616</v>
      </c>
      <c r="J31" t="s">
        <v>617</v>
      </c>
      <c r="K31">
        <v>92140</v>
      </c>
      <c r="L31">
        <v>2001</v>
      </c>
      <c r="M31">
        <v>11363</v>
      </c>
      <c r="N31" t="s">
        <v>614</v>
      </c>
      <c r="O31">
        <v>118983</v>
      </c>
      <c r="P31" t="s">
        <v>737</v>
      </c>
      <c r="Q31" t="s">
        <v>620</v>
      </c>
      <c r="R31" t="s">
        <v>620</v>
      </c>
      <c r="S31">
        <v>90555</v>
      </c>
      <c r="T31" t="s">
        <v>913</v>
      </c>
      <c r="U31" t="s">
        <v>620</v>
      </c>
      <c r="V31" t="s">
        <v>916</v>
      </c>
      <c r="W31" t="s">
        <v>912</v>
      </c>
      <c r="Y31" t="s">
        <v>915</v>
      </c>
      <c r="Z31">
        <v>2</v>
      </c>
      <c r="AA31" s="217">
        <v>44011</v>
      </c>
      <c r="AB31">
        <v>6810</v>
      </c>
      <c r="AC31" t="s">
        <v>625</v>
      </c>
      <c r="AD31" s="219">
        <v>36.57</v>
      </c>
      <c r="AE31" t="s">
        <v>626</v>
      </c>
      <c r="AF31">
        <v>2020</v>
      </c>
      <c r="AG31">
        <v>6</v>
      </c>
    </row>
    <row r="32" spans="1:33">
      <c r="A32" t="s">
        <v>612</v>
      </c>
      <c r="B32" t="s">
        <v>914</v>
      </c>
      <c r="C32" s="217">
        <v>44015</v>
      </c>
      <c r="D32" s="217" t="e">
        <f>VLOOKUP($B32,#REF!,3,FALSE)</f>
        <v>#REF!</v>
      </c>
      <c r="E32" s="217">
        <v>44016</v>
      </c>
      <c r="F32" t="s">
        <v>614</v>
      </c>
      <c r="G32">
        <v>76125</v>
      </c>
      <c r="H32" t="s">
        <v>653</v>
      </c>
      <c r="I32" t="s">
        <v>616</v>
      </c>
      <c r="J32" t="s">
        <v>617</v>
      </c>
      <c r="K32">
        <v>92140</v>
      </c>
      <c r="L32">
        <v>2001</v>
      </c>
      <c r="M32">
        <v>11363</v>
      </c>
      <c r="N32" t="s">
        <v>614</v>
      </c>
      <c r="O32">
        <v>118983</v>
      </c>
      <c r="P32" t="s">
        <v>737</v>
      </c>
      <c r="Q32" t="s">
        <v>620</v>
      </c>
      <c r="R32" t="s">
        <v>620</v>
      </c>
      <c r="S32">
        <v>90555</v>
      </c>
      <c r="T32" t="s">
        <v>913</v>
      </c>
      <c r="U32" t="s">
        <v>620</v>
      </c>
      <c r="V32" t="s">
        <v>653</v>
      </c>
      <c r="W32" t="s">
        <v>912</v>
      </c>
      <c r="Y32" t="s">
        <v>911</v>
      </c>
      <c r="Z32">
        <v>38</v>
      </c>
      <c r="AA32" s="217">
        <v>44015</v>
      </c>
      <c r="AB32">
        <v>0</v>
      </c>
      <c r="AC32" t="s">
        <v>625</v>
      </c>
      <c r="AD32" s="219">
        <v>0.1</v>
      </c>
      <c r="AE32" t="s">
        <v>626</v>
      </c>
      <c r="AF32">
        <v>2020</v>
      </c>
      <c r="AG32">
        <v>7</v>
      </c>
    </row>
    <row r="33" spans="1:33">
      <c r="A33" t="s">
        <v>612</v>
      </c>
      <c r="B33" t="s">
        <v>910</v>
      </c>
      <c r="C33" s="217">
        <v>44014</v>
      </c>
      <c r="D33" s="217" t="e">
        <f>VLOOKUP($B33,#REF!,3,FALSE)</f>
        <v>#REF!</v>
      </c>
      <c r="E33" s="217">
        <v>44015</v>
      </c>
      <c r="F33" t="s">
        <v>614</v>
      </c>
      <c r="G33">
        <v>75705</v>
      </c>
      <c r="H33" t="s">
        <v>909</v>
      </c>
      <c r="I33" t="s">
        <v>616</v>
      </c>
      <c r="J33" t="s">
        <v>617</v>
      </c>
      <c r="K33">
        <v>92140</v>
      </c>
      <c r="L33">
        <v>2001</v>
      </c>
      <c r="M33">
        <v>11363</v>
      </c>
      <c r="N33" t="s">
        <v>614</v>
      </c>
      <c r="O33">
        <v>118983</v>
      </c>
      <c r="P33" t="s">
        <v>618</v>
      </c>
      <c r="Q33" t="s">
        <v>620</v>
      </c>
      <c r="R33" t="s">
        <v>620</v>
      </c>
      <c r="S33">
        <v>82503</v>
      </c>
      <c r="T33" t="s">
        <v>906</v>
      </c>
      <c r="U33" t="s">
        <v>620</v>
      </c>
      <c r="V33" t="s">
        <v>905</v>
      </c>
      <c r="W33" t="s">
        <v>904</v>
      </c>
      <c r="Y33" t="s">
        <v>903</v>
      </c>
      <c r="Z33">
        <v>34</v>
      </c>
      <c r="AA33" s="217">
        <v>44014</v>
      </c>
      <c r="AB33">
        <v>2151</v>
      </c>
      <c r="AC33" t="s">
        <v>625</v>
      </c>
      <c r="AD33" s="219">
        <v>11.58</v>
      </c>
      <c r="AE33" t="s">
        <v>626</v>
      </c>
      <c r="AF33">
        <v>2020</v>
      </c>
      <c r="AG33">
        <v>7</v>
      </c>
    </row>
    <row r="34" spans="1:33">
      <c r="A34" t="s">
        <v>612</v>
      </c>
      <c r="B34" t="s">
        <v>908</v>
      </c>
      <c r="C34" s="217">
        <v>44014</v>
      </c>
      <c r="D34" s="217" t="e">
        <f>VLOOKUP($B34,#REF!,3,FALSE)</f>
        <v>#REF!</v>
      </c>
      <c r="E34" s="217">
        <v>44015</v>
      </c>
      <c r="F34" t="s">
        <v>614</v>
      </c>
      <c r="G34">
        <v>74710</v>
      </c>
      <c r="H34" t="s">
        <v>907</v>
      </c>
      <c r="I34" t="s">
        <v>616</v>
      </c>
      <c r="J34" t="s">
        <v>617</v>
      </c>
      <c r="K34">
        <v>92140</v>
      </c>
      <c r="L34">
        <v>2001</v>
      </c>
      <c r="M34">
        <v>11363</v>
      </c>
      <c r="N34" t="s">
        <v>614</v>
      </c>
      <c r="O34">
        <v>118983</v>
      </c>
      <c r="P34" t="s">
        <v>618</v>
      </c>
      <c r="Q34" t="s">
        <v>620</v>
      </c>
      <c r="R34" t="s">
        <v>620</v>
      </c>
      <c r="S34">
        <v>82503</v>
      </c>
      <c r="T34" t="s">
        <v>906</v>
      </c>
      <c r="U34" t="s">
        <v>620</v>
      </c>
      <c r="V34" t="s">
        <v>905</v>
      </c>
      <c r="W34" t="s">
        <v>904</v>
      </c>
      <c r="Y34" t="s">
        <v>903</v>
      </c>
      <c r="Z34">
        <v>33</v>
      </c>
      <c r="AA34" s="217">
        <v>44014</v>
      </c>
      <c r="AB34">
        <v>415</v>
      </c>
      <c r="AC34" t="s">
        <v>625</v>
      </c>
      <c r="AD34" s="219">
        <v>2.23</v>
      </c>
      <c r="AE34" t="s">
        <v>626</v>
      </c>
      <c r="AF34">
        <v>2020</v>
      </c>
      <c r="AG34">
        <v>7</v>
      </c>
    </row>
    <row r="35" spans="1:33">
      <c r="A35" t="s">
        <v>658</v>
      </c>
      <c r="B35" t="s">
        <v>902</v>
      </c>
      <c r="C35" s="217">
        <v>44041</v>
      </c>
      <c r="D35" s="217" t="e">
        <f>VLOOKUP($B35,#REF!,3,FALSE)</f>
        <v>#REF!</v>
      </c>
      <c r="E35" s="217">
        <v>44044</v>
      </c>
      <c r="F35" t="s">
        <v>614</v>
      </c>
      <c r="G35">
        <v>16005</v>
      </c>
      <c r="H35" t="s">
        <v>680</v>
      </c>
      <c r="I35" t="s">
        <v>616</v>
      </c>
      <c r="J35" t="s">
        <v>617</v>
      </c>
      <c r="K35">
        <v>92140</v>
      </c>
      <c r="L35" t="s">
        <v>681</v>
      </c>
      <c r="M35">
        <v>11363</v>
      </c>
      <c r="N35" t="s">
        <v>614</v>
      </c>
      <c r="O35">
        <v>118983</v>
      </c>
      <c r="P35" t="s">
        <v>682</v>
      </c>
      <c r="Q35" t="s">
        <v>620</v>
      </c>
      <c r="R35" t="s">
        <v>897</v>
      </c>
      <c r="S35">
        <v>86127</v>
      </c>
      <c r="T35" t="s">
        <v>683</v>
      </c>
      <c r="U35">
        <v>16284</v>
      </c>
      <c r="V35" t="s">
        <v>896</v>
      </c>
      <c r="W35" t="s">
        <v>895</v>
      </c>
      <c r="Y35" t="s">
        <v>894</v>
      </c>
      <c r="Z35">
        <v>1</v>
      </c>
      <c r="AA35" s="217">
        <v>44041</v>
      </c>
      <c r="AB35">
        <v>-981048</v>
      </c>
      <c r="AC35" t="s">
        <v>625</v>
      </c>
      <c r="AD35" s="219">
        <v>-5398.08</v>
      </c>
      <c r="AE35" t="s">
        <v>626</v>
      </c>
      <c r="AF35">
        <v>2020</v>
      </c>
      <c r="AG35">
        <v>7</v>
      </c>
    </row>
    <row r="36" spans="1:33">
      <c r="A36" t="s">
        <v>658</v>
      </c>
      <c r="B36" t="s">
        <v>901</v>
      </c>
      <c r="C36" s="217">
        <v>44041</v>
      </c>
      <c r="D36" s="217" t="e">
        <f>VLOOKUP($B36,#REF!,3,FALSE)</f>
        <v>#REF!</v>
      </c>
      <c r="E36" s="217">
        <v>44044</v>
      </c>
      <c r="F36" t="s">
        <v>614</v>
      </c>
      <c r="G36">
        <v>71405</v>
      </c>
      <c r="H36" t="s">
        <v>900</v>
      </c>
      <c r="I36" t="s">
        <v>616</v>
      </c>
      <c r="J36" t="s">
        <v>617</v>
      </c>
      <c r="K36">
        <v>92140</v>
      </c>
      <c r="L36" t="s">
        <v>681</v>
      </c>
      <c r="M36">
        <v>11363</v>
      </c>
      <c r="N36" t="s">
        <v>614</v>
      </c>
      <c r="O36">
        <v>118983</v>
      </c>
      <c r="P36" t="s">
        <v>898</v>
      </c>
      <c r="Q36" t="s">
        <v>620</v>
      </c>
      <c r="R36" t="s">
        <v>897</v>
      </c>
      <c r="S36">
        <v>86127</v>
      </c>
      <c r="T36" t="s">
        <v>683</v>
      </c>
      <c r="U36">
        <v>16284</v>
      </c>
      <c r="V36" t="s">
        <v>896</v>
      </c>
      <c r="W36" t="s">
        <v>895</v>
      </c>
      <c r="Y36" t="s">
        <v>894</v>
      </c>
      <c r="Z36">
        <v>5</v>
      </c>
      <c r="AA36" s="217">
        <v>44041</v>
      </c>
      <c r="AB36">
        <v>927818</v>
      </c>
      <c r="AC36" t="s">
        <v>625</v>
      </c>
      <c r="AD36" s="219">
        <v>5105.1899999999996</v>
      </c>
      <c r="AE36" t="s">
        <v>626</v>
      </c>
      <c r="AF36">
        <v>2020</v>
      </c>
      <c r="AG36">
        <v>7</v>
      </c>
    </row>
    <row r="37" spans="1:33">
      <c r="A37" t="s">
        <v>658</v>
      </c>
      <c r="B37" t="s">
        <v>899</v>
      </c>
      <c r="C37" s="217">
        <v>44041</v>
      </c>
      <c r="D37" s="217" t="e">
        <f>VLOOKUP($B37,#REF!,3,FALSE)</f>
        <v>#REF!</v>
      </c>
      <c r="E37" s="217">
        <v>44044</v>
      </c>
      <c r="F37" t="s">
        <v>614</v>
      </c>
      <c r="G37">
        <v>71605</v>
      </c>
      <c r="H37" t="s">
        <v>672</v>
      </c>
      <c r="I37" t="s">
        <v>616</v>
      </c>
      <c r="J37" t="s">
        <v>617</v>
      </c>
      <c r="K37">
        <v>92140</v>
      </c>
      <c r="L37" t="s">
        <v>681</v>
      </c>
      <c r="M37">
        <v>11363</v>
      </c>
      <c r="N37" t="s">
        <v>614</v>
      </c>
      <c r="O37">
        <v>118983</v>
      </c>
      <c r="P37" t="s">
        <v>898</v>
      </c>
      <c r="Q37" t="s">
        <v>620</v>
      </c>
      <c r="R37" t="s">
        <v>897</v>
      </c>
      <c r="S37">
        <v>86127</v>
      </c>
      <c r="T37" t="s">
        <v>683</v>
      </c>
      <c r="U37">
        <v>16284</v>
      </c>
      <c r="V37" t="s">
        <v>896</v>
      </c>
      <c r="W37" t="s">
        <v>895</v>
      </c>
      <c r="Y37" t="s">
        <v>894</v>
      </c>
      <c r="Z37">
        <v>6</v>
      </c>
      <c r="AA37" s="217">
        <v>44041</v>
      </c>
      <c r="AB37">
        <v>53230</v>
      </c>
      <c r="AC37" t="s">
        <v>625</v>
      </c>
      <c r="AD37" s="219">
        <v>292.89</v>
      </c>
      <c r="AE37" t="s">
        <v>626</v>
      </c>
      <c r="AF37">
        <v>2020</v>
      </c>
      <c r="AG37">
        <v>7</v>
      </c>
    </row>
    <row r="38" spans="1:33">
      <c r="A38" t="s">
        <v>612</v>
      </c>
      <c r="B38" t="s">
        <v>893</v>
      </c>
      <c r="C38" s="217">
        <v>44127</v>
      </c>
      <c r="D38" s="217" t="e">
        <f>VLOOKUP($B38,#REF!,3,FALSE)</f>
        <v>#REF!</v>
      </c>
      <c r="E38" s="217">
        <v>44130</v>
      </c>
      <c r="F38" t="s">
        <v>614</v>
      </c>
      <c r="G38">
        <v>73205</v>
      </c>
      <c r="H38" t="s">
        <v>892</v>
      </c>
      <c r="I38" t="s">
        <v>616</v>
      </c>
      <c r="J38" t="s">
        <v>617</v>
      </c>
      <c r="K38">
        <v>92140</v>
      </c>
      <c r="L38">
        <v>2001</v>
      </c>
      <c r="M38">
        <v>11363</v>
      </c>
      <c r="N38" t="s">
        <v>614</v>
      </c>
      <c r="O38">
        <v>118983</v>
      </c>
      <c r="P38" t="s">
        <v>709</v>
      </c>
      <c r="Q38" t="s">
        <v>620</v>
      </c>
      <c r="R38" t="s">
        <v>620</v>
      </c>
      <c r="S38">
        <v>93157</v>
      </c>
      <c r="T38" t="s">
        <v>891</v>
      </c>
      <c r="U38" t="s">
        <v>620</v>
      </c>
      <c r="V38" t="s">
        <v>890</v>
      </c>
      <c r="W38" t="s">
        <v>889</v>
      </c>
      <c r="Y38" t="s">
        <v>888</v>
      </c>
      <c r="Z38">
        <v>15</v>
      </c>
      <c r="AA38" s="217">
        <v>44127</v>
      </c>
      <c r="AB38">
        <v>440000</v>
      </c>
      <c r="AC38" t="s">
        <v>625</v>
      </c>
      <c r="AD38" s="219">
        <v>2378.12</v>
      </c>
      <c r="AE38" t="s">
        <v>626</v>
      </c>
      <c r="AF38">
        <v>2020</v>
      </c>
      <c r="AG38">
        <v>10</v>
      </c>
    </row>
    <row r="39" spans="1:33">
      <c r="A39" s="265" t="s">
        <v>612</v>
      </c>
      <c r="B39" s="265" t="s">
        <v>931</v>
      </c>
      <c r="C39" s="266">
        <v>44152</v>
      </c>
      <c r="D39" s="266" t="e">
        <f>VLOOKUP($B39,#REF!,3,FALSE)</f>
        <v>#REF!</v>
      </c>
      <c r="E39" s="266">
        <v>44152</v>
      </c>
      <c r="F39" s="265" t="s">
        <v>614</v>
      </c>
      <c r="G39" s="265">
        <v>74965</v>
      </c>
      <c r="H39" s="265" t="s">
        <v>932</v>
      </c>
      <c r="I39" s="265" t="s">
        <v>616</v>
      </c>
      <c r="J39" s="265" t="s">
        <v>617</v>
      </c>
      <c r="K39" s="265">
        <v>92140</v>
      </c>
      <c r="L39" s="265">
        <v>2001</v>
      </c>
      <c r="M39" s="265">
        <v>11363</v>
      </c>
      <c r="N39" s="265" t="s">
        <v>614</v>
      </c>
      <c r="O39" s="265">
        <v>118983</v>
      </c>
      <c r="P39" s="265" t="s">
        <v>709</v>
      </c>
      <c r="Q39" s="265" t="s">
        <v>619</v>
      </c>
      <c r="R39" s="265" t="s">
        <v>620</v>
      </c>
      <c r="S39" s="265">
        <v>77132</v>
      </c>
      <c r="T39" s="265" t="s">
        <v>621</v>
      </c>
      <c r="U39" s="265" t="s">
        <v>620</v>
      </c>
      <c r="V39" s="265" t="s">
        <v>933</v>
      </c>
      <c r="W39" s="265" t="s">
        <v>934</v>
      </c>
      <c r="X39" s="265"/>
      <c r="Y39" s="265" t="s">
        <v>935</v>
      </c>
      <c r="Z39" s="265">
        <v>72</v>
      </c>
      <c r="AA39" s="266">
        <v>44152</v>
      </c>
      <c r="AB39" s="265">
        <v>250000</v>
      </c>
      <c r="AC39" s="265" t="s">
        <v>625</v>
      </c>
      <c r="AD39" s="267">
        <v>1356.93</v>
      </c>
      <c r="AE39" s="265" t="s">
        <v>626</v>
      </c>
      <c r="AF39" s="265">
        <v>2020</v>
      </c>
      <c r="AG39" s="265">
        <v>11</v>
      </c>
    </row>
    <row r="40" spans="1:33">
      <c r="A40" s="265" t="s">
        <v>612</v>
      </c>
      <c r="B40" s="265" t="s">
        <v>936</v>
      </c>
      <c r="C40" s="266">
        <v>44155</v>
      </c>
      <c r="D40" s="266" t="e">
        <f>VLOOKUP($B40,#REF!,3,FALSE)</f>
        <v>#REF!</v>
      </c>
      <c r="E40" s="266">
        <v>44155</v>
      </c>
      <c r="F40" s="265" t="s">
        <v>614</v>
      </c>
      <c r="G40" s="265">
        <v>76135</v>
      </c>
      <c r="H40" s="265" t="s">
        <v>628</v>
      </c>
      <c r="I40" s="265" t="s">
        <v>616</v>
      </c>
      <c r="J40" s="265" t="s">
        <v>617</v>
      </c>
      <c r="K40" s="265">
        <v>92140</v>
      </c>
      <c r="L40" s="265">
        <v>2001</v>
      </c>
      <c r="M40" s="265">
        <v>11363</v>
      </c>
      <c r="N40" s="265" t="s">
        <v>614</v>
      </c>
      <c r="O40" s="265">
        <v>118983</v>
      </c>
      <c r="P40" s="265" t="s">
        <v>709</v>
      </c>
      <c r="Q40" s="265" t="s">
        <v>619</v>
      </c>
      <c r="R40" s="265" t="s">
        <v>620</v>
      </c>
      <c r="S40" s="265">
        <v>77132</v>
      </c>
      <c r="T40" s="265" t="s">
        <v>621</v>
      </c>
      <c r="U40" s="265" t="s">
        <v>620</v>
      </c>
      <c r="V40" s="265" t="s">
        <v>628</v>
      </c>
      <c r="W40" s="265" t="s">
        <v>934</v>
      </c>
      <c r="X40" s="265"/>
      <c r="Y40" s="265" t="s">
        <v>937</v>
      </c>
      <c r="Z40" s="265">
        <v>27</v>
      </c>
      <c r="AA40" s="266">
        <v>44155</v>
      </c>
      <c r="AB40" s="265">
        <v>0</v>
      </c>
      <c r="AC40" s="265" t="s">
        <v>625</v>
      </c>
      <c r="AD40" s="267">
        <v>-0.01</v>
      </c>
      <c r="AE40" s="265" t="s">
        <v>626</v>
      </c>
      <c r="AF40" s="265">
        <v>2020</v>
      </c>
      <c r="AG40" s="265">
        <v>11</v>
      </c>
    </row>
    <row r="41" spans="1:33">
      <c r="A41" s="265" t="s">
        <v>658</v>
      </c>
      <c r="B41" s="265" t="s">
        <v>938</v>
      </c>
      <c r="C41" s="266">
        <v>44182</v>
      </c>
      <c r="D41" s="266" t="e">
        <f>VLOOKUP($B41,#REF!,3,FALSE)</f>
        <v>#REF!</v>
      </c>
      <c r="E41" s="266">
        <v>44184</v>
      </c>
      <c r="F41" s="265" t="s">
        <v>614</v>
      </c>
      <c r="G41" s="265">
        <v>16005</v>
      </c>
      <c r="H41" s="265" t="s">
        <v>680</v>
      </c>
      <c r="I41" s="265" t="s">
        <v>616</v>
      </c>
      <c r="J41" s="265" t="s">
        <v>617</v>
      </c>
      <c r="K41" s="265">
        <v>92140</v>
      </c>
      <c r="L41" s="265" t="s">
        <v>681</v>
      </c>
      <c r="M41" s="265">
        <v>11363</v>
      </c>
      <c r="N41" s="265" t="s">
        <v>614</v>
      </c>
      <c r="O41" s="265">
        <v>118983</v>
      </c>
      <c r="P41" s="265" t="s">
        <v>682</v>
      </c>
      <c r="Q41" s="265" t="s">
        <v>620</v>
      </c>
      <c r="R41" s="265" t="s">
        <v>939</v>
      </c>
      <c r="S41" s="265">
        <v>86127</v>
      </c>
      <c r="T41" s="265" t="s">
        <v>683</v>
      </c>
      <c r="U41" s="265">
        <v>16284</v>
      </c>
      <c r="V41" s="265" t="s">
        <v>940</v>
      </c>
      <c r="W41" s="265" t="s">
        <v>941</v>
      </c>
      <c r="X41" s="265"/>
      <c r="Y41" s="265" t="s">
        <v>942</v>
      </c>
      <c r="Z41" s="265">
        <v>1</v>
      </c>
      <c r="AA41" s="266">
        <v>44182</v>
      </c>
      <c r="AB41" s="265">
        <v>-5863472</v>
      </c>
      <c r="AC41" s="265" t="s">
        <v>625</v>
      </c>
      <c r="AD41" s="267">
        <v>-32262.98</v>
      </c>
      <c r="AE41" s="265" t="s">
        <v>626</v>
      </c>
      <c r="AF41" s="265">
        <v>2020</v>
      </c>
      <c r="AG41" s="265">
        <v>12</v>
      </c>
    </row>
    <row r="42" spans="1:33">
      <c r="A42" s="265" t="s">
        <v>658</v>
      </c>
      <c r="B42" s="265" t="s">
        <v>943</v>
      </c>
      <c r="C42" s="266">
        <v>44182</v>
      </c>
      <c r="D42" s="266" t="e">
        <f>VLOOKUP($B42,#REF!,3,FALSE)</f>
        <v>#REF!</v>
      </c>
      <c r="E42" s="266">
        <v>44184</v>
      </c>
      <c r="F42" s="265" t="s">
        <v>614</v>
      </c>
      <c r="G42" s="265">
        <v>72105</v>
      </c>
      <c r="H42" s="265" t="s">
        <v>944</v>
      </c>
      <c r="I42" s="265" t="s">
        <v>616</v>
      </c>
      <c r="J42" s="265" t="s">
        <v>617</v>
      </c>
      <c r="K42" s="265">
        <v>92140</v>
      </c>
      <c r="L42" s="265" t="s">
        <v>681</v>
      </c>
      <c r="M42" s="265">
        <v>11363</v>
      </c>
      <c r="N42" s="265" t="s">
        <v>614</v>
      </c>
      <c r="O42" s="265">
        <v>118983</v>
      </c>
      <c r="P42" s="265" t="s">
        <v>898</v>
      </c>
      <c r="Q42" s="265" t="s">
        <v>620</v>
      </c>
      <c r="R42" s="265" t="s">
        <v>939</v>
      </c>
      <c r="S42" s="265">
        <v>86127</v>
      </c>
      <c r="T42" s="265" t="s">
        <v>683</v>
      </c>
      <c r="U42" s="265">
        <v>16284</v>
      </c>
      <c r="V42" s="265" t="s">
        <v>940</v>
      </c>
      <c r="W42" s="265" t="s">
        <v>941</v>
      </c>
      <c r="X42" s="265"/>
      <c r="Y42" s="265" t="s">
        <v>942</v>
      </c>
      <c r="Z42" s="265">
        <v>32</v>
      </c>
      <c r="AA42" s="266">
        <v>44182</v>
      </c>
      <c r="AB42" s="265">
        <v>4800</v>
      </c>
      <c r="AC42" s="265" t="s">
        <v>625</v>
      </c>
      <c r="AD42" s="267">
        <v>26.41</v>
      </c>
      <c r="AE42" s="265" t="s">
        <v>626</v>
      </c>
      <c r="AF42" s="265">
        <v>2020</v>
      </c>
      <c r="AG42" s="265">
        <v>12</v>
      </c>
    </row>
    <row r="43" spans="1:33">
      <c r="A43" s="265" t="s">
        <v>658</v>
      </c>
      <c r="B43" s="265" t="s">
        <v>945</v>
      </c>
      <c r="C43" s="266">
        <v>44182</v>
      </c>
      <c r="D43" s="266" t="e">
        <f>VLOOKUP($B43,#REF!,3,FALSE)</f>
        <v>#REF!</v>
      </c>
      <c r="E43" s="266">
        <v>44184</v>
      </c>
      <c r="F43" s="265" t="s">
        <v>614</v>
      </c>
      <c r="G43" s="265">
        <v>75710</v>
      </c>
      <c r="H43" s="265" t="s">
        <v>946</v>
      </c>
      <c r="I43" s="265" t="s">
        <v>616</v>
      </c>
      <c r="J43" s="265" t="s">
        <v>617</v>
      </c>
      <c r="K43" s="265">
        <v>92140</v>
      </c>
      <c r="L43" s="265" t="s">
        <v>681</v>
      </c>
      <c r="M43" s="265">
        <v>11363</v>
      </c>
      <c r="N43" s="265" t="s">
        <v>614</v>
      </c>
      <c r="O43" s="265">
        <v>118983</v>
      </c>
      <c r="P43" s="265" t="s">
        <v>947</v>
      </c>
      <c r="Q43" s="265" t="s">
        <v>620</v>
      </c>
      <c r="R43" s="265" t="s">
        <v>939</v>
      </c>
      <c r="S43" s="265">
        <v>86127</v>
      </c>
      <c r="T43" s="265" t="s">
        <v>683</v>
      </c>
      <c r="U43" s="265">
        <v>16284</v>
      </c>
      <c r="V43" s="265" t="s">
        <v>940</v>
      </c>
      <c r="W43" s="265" t="s">
        <v>941</v>
      </c>
      <c r="X43" s="265"/>
      <c r="Y43" s="265" t="s">
        <v>942</v>
      </c>
      <c r="Z43" s="265">
        <v>38</v>
      </c>
      <c r="AA43" s="266">
        <v>44182</v>
      </c>
      <c r="AB43" s="265">
        <v>13560</v>
      </c>
      <c r="AC43" s="265" t="s">
        <v>625</v>
      </c>
      <c r="AD43" s="267">
        <v>74.61</v>
      </c>
      <c r="AE43" s="265" t="s">
        <v>626</v>
      </c>
      <c r="AF43" s="265">
        <v>2020</v>
      </c>
      <c r="AG43" s="265">
        <v>12</v>
      </c>
    </row>
    <row r="44" spans="1:33">
      <c r="A44" s="265" t="s">
        <v>658</v>
      </c>
      <c r="B44" s="265" t="s">
        <v>948</v>
      </c>
      <c r="C44" s="266">
        <v>44182</v>
      </c>
      <c r="D44" s="266" t="e">
        <f>VLOOKUP($B44,#REF!,3,FALSE)</f>
        <v>#REF!</v>
      </c>
      <c r="E44" s="266">
        <v>44184</v>
      </c>
      <c r="F44" s="265" t="s">
        <v>614</v>
      </c>
      <c r="G44" s="265">
        <v>72805</v>
      </c>
      <c r="H44" s="265" t="s">
        <v>615</v>
      </c>
      <c r="I44" s="265" t="s">
        <v>616</v>
      </c>
      <c r="J44" s="265" t="s">
        <v>617</v>
      </c>
      <c r="K44" s="265">
        <v>92140</v>
      </c>
      <c r="L44" s="265" t="s">
        <v>681</v>
      </c>
      <c r="M44" s="265">
        <v>11363</v>
      </c>
      <c r="N44" s="265" t="s">
        <v>614</v>
      </c>
      <c r="O44" s="265">
        <v>118983</v>
      </c>
      <c r="P44" s="265" t="s">
        <v>898</v>
      </c>
      <c r="Q44" s="265" t="s">
        <v>620</v>
      </c>
      <c r="R44" s="265" t="s">
        <v>939</v>
      </c>
      <c r="S44" s="265">
        <v>86127</v>
      </c>
      <c r="T44" s="265" t="s">
        <v>683</v>
      </c>
      <c r="U44" s="265">
        <v>16284</v>
      </c>
      <c r="V44" s="265" t="s">
        <v>940</v>
      </c>
      <c r="W44" s="265" t="s">
        <v>941</v>
      </c>
      <c r="X44" s="265"/>
      <c r="Y44" s="265" t="s">
        <v>942</v>
      </c>
      <c r="Z44" s="265">
        <v>36</v>
      </c>
      <c r="AA44" s="266">
        <v>44182</v>
      </c>
      <c r="AB44" s="265">
        <v>960150</v>
      </c>
      <c r="AC44" s="265" t="s">
        <v>625</v>
      </c>
      <c r="AD44" s="267">
        <v>5283.1</v>
      </c>
      <c r="AE44" s="265" t="s">
        <v>626</v>
      </c>
      <c r="AF44" s="265">
        <v>2020</v>
      </c>
      <c r="AG44" s="265">
        <v>12</v>
      </c>
    </row>
    <row r="45" spans="1:33">
      <c r="A45" s="265" t="s">
        <v>658</v>
      </c>
      <c r="B45" s="265" t="s">
        <v>949</v>
      </c>
      <c r="C45" s="266">
        <v>44182</v>
      </c>
      <c r="D45" s="266" t="e">
        <f>VLOOKUP($B45,#REF!,3,FALSE)</f>
        <v>#REF!</v>
      </c>
      <c r="E45" s="266">
        <v>44184</v>
      </c>
      <c r="F45" s="265" t="s">
        <v>614</v>
      </c>
      <c r="G45" s="265">
        <v>72205</v>
      </c>
      <c r="H45" s="265" t="s">
        <v>950</v>
      </c>
      <c r="I45" s="265" t="s">
        <v>616</v>
      </c>
      <c r="J45" s="265" t="s">
        <v>617</v>
      </c>
      <c r="K45" s="265">
        <v>92140</v>
      </c>
      <c r="L45" s="265" t="s">
        <v>681</v>
      </c>
      <c r="M45" s="265">
        <v>11363</v>
      </c>
      <c r="N45" s="265" t="s">
        <v>614</v>
      </c>
      <c r="O45" s="265">
        <v>118983</v>
      </c>
      <c r="P45" s="265" t="s">
        <v>898</v>
      </c>
      <c r="Q45" s="265" t="s">
        <v>620</v>
      </c>
      <c r="R45" s="265" t="s">
        <v>939</v>
      </c>
      <c r="S45" s="265">
        <v>86127</v>
      </c>
      <c r="T45" s="265" t="s">
        <v>683</v>
      </c>
      <c r="U45" s="265">
        <v>16284</v>
      </c>
      <c r="V45" s="265" t="s">
        <v>940</v>
      </c>
      <c r="W45" s="265" t="s">
        <v>941</v>
      </c>
      <c r="X45" s="265"/>
      <c r="Y45" s="265" t="s">
        <v>942</v>
      </c>
      <c r="Z45" s="265">
        <v>33</v>
      </c>
      <c r="AA45" s="266">
        <v>44182</v>
      </c>
      <c r="AB45" s="265">
        <v>1286470</v>
      </c>
      <c r="AC45" s="265" t="s">
        <v>625</v>
      </c>
      <c r="AD45" s="267">
        <v>7078.63</v>
      </c>
      <c r="AE45" s="265" t="s">
        <v>626</v>
      </c>
      <c r="AF45" s="265">
        <v>2020</v>
      </c>
      <c r="AG45" s="265">
        <v>12</v>
      </c>
    </row>
    <row r="46" spans="1:33">
      <c r="A46" s="265" t="s">
        <v>658</v>
      </c>
      <c r="B46" s="265" t="s">
        <v>951</v>
      </c>
      <c r="C46" s="266">
        <v>44182</v>
      </c>
      <c r="D46" s="266" t="e">
        <f>VLOOKUP($B46,#REF!,3,FALSE)</f>
        <v>#REF!</v>
      </c>
      <c r="E46" s="266">
        <v>44184</v>
      </c>
      <c r="F46" s="265" t="s">
        <v>614</v>
      </c>
      <c r="G46" s="265">
        <v>71605</v>
      </c>
      <c r="H46" s="265" t="s">
        <v>672</v>
      </c>
      <c r="I46" s="265" t="s">
        <v>616</v>
      </c>
      <c r="J46" s="265" t="s">
        <v>617</v>
      </c>
      <c r="K46" s="265">
        <v>92140</v>
      </c>
      <c r="L46" s="265" t="s">
        <v>681</v>
      </c>
      <c r="M46" s="265">
        <v>11363</v>
      </c>
      <c r="N46" s="265" t="s">
        <v>614</v>
      </c>
      <c r="O46" s="265">
        <v>118983</v>
      </c>
      <c r="P46" s="265" t="s">
        <v>952</v>
      </c>
      <c r="Q46" s="265" t="s">
        <v>620</v>
      </c>
      <c r="R46" s="265" t="s">
        <v>939</v>
      </c>
      <c r="S46" s="265">
        <v>86127</v>
      </c>
      <c r="T46" s="265" t="s">
        <v>683</v>
      </c>
      <c r="U46" s="265">
        <v>16284</v>
      </c>
      <c r="V46" s="265" t="s">
        <v>940</v>
      </c>
      <c r="W46" s="265" t="s">
        <v>941</v>
      </c>
      <c r="X46" s="265"/>
      <c r="Y46" s="265" t="s">
        <v>942</v>
      </c>
      <c r="Z46" s="265">
        <v>26</v>
      </c>
      <c r="AA46" s="266">
        <v>44182</v>
      </c>
      <c r="AB46" s="265">
        <v>885542</v>
      </c>
      <c r="AC46" s="265" t="s">
        <v>625</v>
      </c>
      <c r="AD46" s="267">
        <v>4872.58</v>
      </c>
      <c r="AE46" s="265" t="s">
        <v>626</v>
      </c>
      <c r="AF46" s="265">
        <v>2020</v>
      </c>
      <c r="AG46" s="265">
        <v>12</v>
      </c>
    </row>
    <row r="47" spans="1:33">
      <c r="A47" s="265" t="s">
        <v>658</v>
      </c>
      <c r="B47" s="265" t="s">
        <v>953</v>
      </c>
      <c r="C47" s="266">
        <v>44182</v>
      </c>
      <c r="D47" s="266" t="e">
        <f>VLOOKUP($B47,#REF!,3,FALSE)</f>
        <v>#REF!</v>
      </c>
      <c r="E47" s="266">
        <v>44184</v>
      </c>
      <c r="F47" s="265" t="s">
        <v>614</v>
      </c>
      <c r="G47" s="265">
        <v>71405</v>
      </c>
      <c r="H47" s="265" t="s">
        <v>900</v>
      </c>
      <c r="I47" s="265" t="s">
        <v>616</v>
      </c>
      <c r="J47" s="265" t="s">
        <v>617</v>
      </c>
      <c r="K47" s="265">
        <v>92140</v>
      </c>
      <c r="L47" s="265" t="s">
        <v>681</v>
      </c>
      <c r="M47" s="265">
        <v>11363</v>
      </c>
      <c r="N47" s="265" t="s">
        <v>614</v>
      </c>
      <c r="O47" s="265">
        <v>118983</v>
      </c>
      <c r="P47" s="265" t="s">
        <v>954</v>
      </c>
      <c r="Q47" s="265" t="s">
        <v>620</v>
      </c>
      <c r="R47" s="265" t="s">
        <v>939</v>
      </c>
      <c r="S47" s="265">
        <v>86127</v>
      </c>
      <c r="T47" s="265" t="s">
        <v>683</v>
      </c>
      <c r="U47" s="265">
        <v>16284</v>
      </c>
      <c r="V47" s="265" t="s">
        <v>940</v>
      </c>
      <c r="W47" s="265" t="s">
        <v>941</v>
      </c>
      <c r="X47" s="265"/>
      <c r="Y47" s="265" t="s">
        <v>942</v>
      </c>
      <c r="Z47" s="265">
        <v>25</v>
      </c>
      <c r="AA47" s="266">
        <v>44182</v>
      </c>
      <c r="AB47" s="265">
        <v>2590315</v>
      </c>
      <c r="AC47" s="265" t="s">
        <v>625</v>
      </c>
      <c r="AD47" s="267">
        <v>14252.86</v>
      </c>
      <c r="AE47" s="265" t="s">
        <v>626</v>
      </c>
      <c r="AF47" s="265">
        <v>2020</v>
      </c>
      <c r="AG47" s="265">
        <v>12</v>
      </c>
    </row>
    <row r="48" spans="1:33">
      <c r="A48" s="265" t="s">
        <v>658</v>
      </c>
      <c r="B48" s="265" t="s">
        <v>955</v>
      </c>
      <c r="C48" s="266">
        <v>44182</v>
      </c>
      <c r="D48" s="266" t="e">
        <f>VLOOKUP($B48,#REF!,3,FALSE)</f>
        <v>#REF!</v>
      </c>
      <c r="E48" s="266">
        <v>44184</v>
      </c>
      <c r="F48" s="265" t="s">
        <v>614</v>
      </c>
      <c r="G48" s="265">
        <v>75710</v>
      </c>
      <c r="H48" s="265" t="s">
        <v>946</v>
      </c>
      <c r="I48" s="265" t="s">
        <v>616</v>
      </c>
      <c r="J48" s="265" t="s">
        <v>617</v>
      </c>
      <c r="K48" s="265">
        <v>92140</v>
      </c>
      <c r="L48" s="265" t="s">
        <v>681</v>
      </c>
      <c r="M48" s="265">
        <v>11363</v>
      </c>
      <c r="N48" s="265" t="s">
        <v>614</v>
      </c>
      <c r="O48" s="265">
        <v>118983</v>
      </c>
      <c r="P48" s="265" t="s">
        <v>954</v>
      </c>
      <c r="Q48" s="265" t="s">
        <v>620</v>
      </c>
      <c r="R48" s="265" t="s">
        <v>939</v>
      </c>
      <c r="S48" s="265">
        <v>86127</v>
      </c>
      <c r="T48" s="265" t="s">
        <v>683</v>
      </c>
      <c r="U48" s="265">
        <v>16284</v>
      </c>
      <c r="V48" s="265" t="s">
        <v>940</v>
      </c>
      <c r="W48" s="265" t="s">
        <v>941</v>
      </c>
      <c r="X48" s="265"/>
      <c r="Y48" s="265" t="s">
        <v>942</v>
      </c>
      <c r="Z48" s="265">
        <v>39</v>
      </c>
      <c r="AA48" s="266">
        <v>44182</v>
      </c>
      <c r="AB48" s="265">
        <v>6480</v>
      </c>
      <c r="AC48" s="265" t="s">
        <v>625</v>
      </c>
      <c r="AD48" s="267">
        <v>35.659999999999997</v>
      </c>
      <c r="AE48" s="265" t="s">
        <v>626</v>
      </c>
      <c r="AF48" s="265">
        <v>2020</v>
      </c>
      <c r="AG48" s="265">
        <v>12</v>
      </c>
    </row>
    <row r="49" spans="1:33">
      <c r="A49" s="265" t="s">
        <v>658</v>
      </c>
      <c r="B49" s="265" t="s">
        <v>956</v>
      </c>
      <c r="C49" s="266">
        <v>44182</v>
      </c>
      <c r="D49" s="266" t="e">
        <f>VLOOKUP($B49,#REF!,3,FALSE)</f>
        <v>#REF!</v>
      </c>
      <c r="E49" s="266">
        <v>44184</v>
      </c>
      <c r="F49" s="265" t="s">
        <v>614</v>
      </c>
      <c r="G49" s="265">
        <v>75710</v>
      </c>
      <c r="H49" s="265" t="s">
        <v>946</v>
      </c>
      <c r="I49" s="265" t="s">
        <v>616</v>
      </c>
      <c r="J49" s="265" t="s">
        <v>617</v>
      </c>
      <c r="K49" s="265">
        <v>92140</v>
      </c>
      <c r="L49" s="265" t="s">
        <v>681</v>
      </c>
      <c r="M49" s="265">
        <v>11363</v>
      </c>
      <c r="N49" s="265" t="s">
        <v>614</v>
      </c>
      <c r="O49" s="265">
        <v>118983</v>
      </c>
      <c r="P49" s="265" t="s">
        <v>957</v>
      </c>
      <c r="Q49" s="265" t="s">
        <v>620</v>
      </c>
      <c r="R49" s="265" t="s">
        <v>939</v>
      </c>
      <c r="S49" s="265">
        <v>86127</v>
      </c>
      <c r="T49" s="265" t="s">
        <v>683</v>
      </c>
      <c r="U49" s="265">
        <v>16284</v>
      </c>
      <c r="V49" s="265" t="s">
        <v>940</v>
      </c>
      <c r="W49" s="265" t="s">
        <v>941</v>
      </c>
      <c r="X49" s="265"/>
      <c r="Y49" s="265" t="s">
        <v>942</v>
      </c>
      <c r="Z49" s="265">
        <v>40</v>
      </c>
      <c r="AA49" s="266">
        <v>44182</v>
      </c>
      <c r="AB49" s="265">
        <v>115555</v>
      </c>
      <c r="AC49" s="265" t="s">
        <v>625</v>
      </c>
      <c r="AD49" s="267">
        <v>635.83000000000004</v>
      </c>
      <c r="AE49" s="265" t="s">
        <v>626</v>
      </c>
      <c r="AF49" s="265">
        <v>2020</v>
      </c>
      <c r="AG49" s="265">
        <v>12</v>
      </c>
    </row>
    <row r="50" spans="1:33">
      <c r="A50" s="265" t="s">
        <v>658</v>
      </c>
      <c r="B50" s="265" t="s">
        <v>958</v>
      </c>
      <c r="C50" s="266">
        <v>44182</v>
      </c>
      <c r="D50" s="266" t="e">
        <f>VLOOKUP($B50,#REF!,3,FALSE)</f>
        <v>#REF!</v>
      </c>
      <c r="E50" s="266">
        <v>44184</v>
      </c>
      <c r="F50" s="265" t="s">
        <v>614</v>
      </c>
      <c r="G50" s="265">
        <v>72105</v>
      </c>
      <c r="H50" s="265" t="s">
        <v>944</v>
      </c>
      <c r="I50" s="265" t="s">
        <v>616</v>
      </c>
      <c r="J50" s="265" t="s">
        <v>617</v>
      </c>
      <c r="K50" s="265">
        <v>92140</v>
      </c>
      <c r="L50" s="265" t="s">
        <v>681</v>
      </c>
      <c r="M50" s="265">
        <v>11363</v>
      </c>
      <c r="N50" s="265" t="s">
        <v>614</v>
      </c>
      <c r="O50" s="265">
        <v>118983</v>
      </c>
      <c r="P50" s="265" t="s">
        <v>682</v>
      </c>
      <c r="Q50" s="265" t="s">
        <v>620</v>
      </c>
      <c r="R50" s="265" t="s">
        <v>939</v>
      </c>
      <c r="S50" s="265">
        <v>86127</v>
      </c>
      <c r="T50" s="265" t="s">
        <v>683</v>
      </c>
      <c r="U50" s="265">
        <v>16284</v>
      </c>
      <c r="V50" s="265" t="s">
        <v>940</v>
      </c>
      <c r="W50" s="265" t="s">
        <v>941</v>
      </c>
      <c r="X50" s="265"/>
      <c r="Y50" s="265" t="s">
        <v>942</v>
      </c>
      <c r="Z50" s="265">
        <v>31</v>
      </c>
      <c r="AA50" s="266">
        <v>44182</v>
      </c>
      <c r="AB50" s="265">
        <v>600</v>
      </c>
      <c r="AC50" s="265" t="s">
        <v>625</v>
      </c>
      <c r="AD50" s="267">
        <v>3.3</v>
      </c>
      <c r="AE50" s="265" t="s">
        <v>626</v>
      </c>
      <c r="AF50" s="265">
        <v>2020</v>
      </c>
      <c r="AG50" s="265">
        <v>12</v>
      </c>
    </row>
    <row r="51" spans="1:33">
      <c r="A51" s="265" t="s">
        <v>658</v>
      </c>
      <c r="B51" s="265" t="s">
        <v>959</v>
      </c>
      <c r="C51" s="266">
        <v>44182</v>
      </c>
      <c r="D51" s="266" t="e">
        <f>VLOOKUP($B51,#REF!,3,FALSE)</f>
        <v>#REF!</v>
      </c>
      <c r="E51" s="266">
        <v>44184</v>
      </c>
      <c r="F51" s="265" t="s">
        <v>614</v>
      </c>
      <c r="G51" s="265">
        <v>71605</v>
      </c>
      <c r="H51" s="265" t="s">
        <v>672</v>
      </c>
      <c r="I51" s="265" t="s">
        <v>616</v>
      </c>
      <c r="J51" s="265" t="s">
        <v>617</v>
      </c>
      <c r="K51" s="265">
        <v>92140</v>
      </c>
      <c r="L51" s="265">
        <v>2001</v>
      </c>
      <c r="M51" s="265">
        <v>11363</v>
      </c>
      <c r="N51" s="265" t="s">
        <v>614</v>
      </c>
      <c r="O51" s="265">
        <v>118983</v>
      </c>
      <c r="P51" s="265" t="s">
        <v>618</v>
      </c>
      <c r="Q51" s="265" t="s">
        <v>620</v>
      </c>
      <c r="R51" s="265" t="s">
        <v>960</v>
      </c>
      <c r="S51" s="265">
        <v>54359</v>
      </c>
      <c r="T51" s="265" t="s">
        <v>673</v>
      </c>
      <c r="U51" s="265">
        <v>16280</v>
      </c>
      <c r="V51" s="265" t="s">
        <v>961</v>
      </c>
      <c r="W51" s="265" t="s">
        <v>962</v>
      </c>
      <c r="X51" s="265"/>
      <c r="Y51" s="265" t="s">
        <v>942</v>
      </c>
      <c r="Z51" s="265">
        <v>27</v>
      </c>
      <c r="AA51" s="266">
        <v>44182</v>
      </c>
      <c r="AB51" s="265">
        <v>-8505</v>
      </c>
      <c r="AC51" s="265" t="s">
        <v>636</v>
      </c>
      <c r="AD51" s="267">
        <v>-280.69</v>
      </c>
      <c r="AE51" s="265" t="s">
        <v>626</v>
      </c>
      <c r="AF51" s="265">
        <v>2020</v>
      </c>
      <c r="AG51" s="265">
        <v>12</v>
      </c>
    </row>
    <row r="52" spans="1:33">
      <c r="A52" s="265" t="s">
        <v>612</v>
      </c>
      <c r="B52" s="265" t="s">
        <v>963</v>
      </c>
      <c r="C52" s="266">
        <v>44188</v>
      </c>
      <c r="D52" s="266" t="e">
        <f>VLOOKUP($B52,#REF!,3,FALSE)</f>
        <v>#REF!</v>
      </c>
      <c r="E52" s="266">
        <v>44193</v>
      </c>
      <c r="F52" s="265" t="s">
        <v>614</v>
      </c>
      <c r="G52" s="265">
        <v>72440</v>
      </c>
      <c r="H52" s="265" t="s">
        <v>964</v>
      </c>
      <c r="I52" s="265" t="s">
        <v>616</v>
      </c>
      <c r="J52" s="265" t="s">
        <v>617</v>
      </c>
      <c r="K52" s="265">
        <v>92140</v>
      </c>
      <c r="L52" s="265">
        <v>2001</v>
      </c>
      <c r="M52" s="265">
        <v>11363</v>
      </c>
      <c r="N52" s="265" t="s">
        <v>614</v>
      </c>
      <c r="O52" s="265">
        <v>118983</v>
      </c>
      <c r="P52" s="265" t="s">
        <v>709</v>
      </c>
      <c r="Q52" s="265" t="s">
        <v>620</v>
      </c>
      <c r="R52" s="265" t="s">
        <v>620</v>
      </c>
      <c r="S52" s="265">
        <v>59497</v>
      </c>
      <c r="T52" s="265" t="s">
        <v>965</v>
      </c>
      <c r="U52" s="265" t="s">
        <v>620</v>
      </c>
      <c r="V52" s="265" t="s">
        <v>966</v>
      </c>
      <c r="W52" s="265" t="s">
        <v>967</v>
      </c>
      <c r="X52" s="265"/>
      <c r="Y52" s="265" t="s">
        <v>968</v>
      </c>
      <c r="Z52" s="265">
        <v>37</v>
      </c>
      <c r="AA52" s="266">
        <v>44188</v>
      </c>
      <c r="AB52" s="265">
        <v>9900</v>
      </c>
      <c r="AC52" s="265" t="s">
        <v>625</v>
      </c>
      <c r="AD52" s="267">
        <v>53.48</v>
      </c>
      <c r="AE52" s="265" t="s">
        <v>626</v>
      </c>
      <c r="AF52" s="265">
        <v>2020</v>
      </c>
      <c r="AG52" s="265">
        <v>12</v>
      </c>
    </row>
    <row r="53" spans="1:33">
      <c r="A53" s="265" t="s">
        <v>612</v>
      </c>
      <c r="B53" s="265" t="s">
        <v>969</v>
      </c>
      <c r="C53" s="266">
        <v>44188</v>
      </c>
      <c r="D53" s="266" t="e">
        <f>VLOOKUP($B53,#REF!,3,FALSE)</f>
        <v>#REF!</v>
      </c>
      <c r="E53" s="266">
        <v>44193</v>
      </c>
      <c r="F53" s="265" t="s">
        <v>614</v>
      </c>
      <c r="G53" s="265">
        <v>72440</v>
      </c>
      <c r="H53" s="265" t="s">
        <v>964</v>
      </c>
      <c r="I53" s="265" t="s">
        <v>616</v>
      </c>
      <c r="J53" s="265" t="s">
        <v>617</v>
      </c>
      <c r="K53" s="265">
        <v>92140</v>
      </c>
      <c r="L53" s="265">
        <v>2001</v>
      </c>
      <c r="M53" s="265">
        <v>11363</v>
      </c>
      <c r="N53" s="265" t="s">
        <v>614</v>
      </c>
      <c r="O53" s="265">
        <v>118983</v>
      </c>
      <c r="P53" s="265" t="s">
        <v>709</v>
      </c>
      <c r="Q53" s="265" t="s">
        <v>620</v>
      </c>
      <c r="R53" s="265" t="s">
        <v>620</v>
      </c>
      <c r="S53" s="265">
        <v>79397</v>
      </c>
      <c r="T53" s="265" t="s">
        <v>970</v>
      </c>
      <c r="U53" s="265" t="s">
        <v>620</v>
      </c>
      <c r="V53" s="265" t="s">
        <v>971</v>
      </c>
      <c r="W53" s="265" t="s">
        <v>972</v>
      </c>
      <c r="X53" s="265"/>
      <c r="Y53" s="265" t="s">
        <v>968</v>
      </c>
      <c r="Z53" s="265">
        <v>38</v>
      </c>
      <c r="AA53" s="266">
        <v>44188</v>
      </c>
      <c r="AB53" s="265">
        <v>1990</v>
      </c>
      <c r="AC53" s="265" t="s">
        <v>625</v>
      </c>
      <c r="AD53" s="267">
        <v>10.75</v>
      </c>
      <c r="AE53" s="265" t="s">
        <v>626</v>
      </c>
      <c r="AF53" s="265">
        <v>2020</v>
      </c>
      <c r="AG53" s="265">
        <v>12</v>
      </c>
    </row>
    <row r="54" spans="1:33">
      <c r="A54" s="265" t="s">
        <v>612</v>
      </c>
      <c r="B54" s="265" t="s">
        <v>973</v>
      </c>
      <c r="C54" s="266">
        <v>44188</v>
      </c>
      <c r="D54" s="266" t="e">
        <f>VLOOKUP($B54,#REF!,3,FALSE)</f>
        <v>#REF!</v>
      </c>
      <c r="E54" s="266">
        <v>44193</v>
      </c>
      <c r="F54" s="265" t="s">
        <v>614</v>
      </c>
      <c r="G54" s="265">
        <v>72440</v>
      </c>
      <c r="H54" s="265" t="s">
        <v>964</v>
      </c>
      <c r="I54" s="265" t="s">
        <v>616</v>
      </c>
      <c r="J54" s="265" t="s">
        <v>617</v>
      </c>
      <c r="K54" s="265">
        <v>92140</v>
      </c>
      <c r="L54" s="265">
        <v>2001</v>
      </c>
      <c r="M54" s="265">
        <v>11363</v>
      </c>
      <c r="N54" s="265" t="s">
        <v>614</v>
      </c>
      <c r="O54" s="265">
        <v>118983</v>
      </c>
      <c r="P54" s="265" t="s">
        <v>709</v>
      </c>
      <c r="Q54" s="265" t="s">
        <v>620</v>
      </c>
      <c r="R54" s="265" t="s">
        <v>620</v>
      </c>
      <c r="S54" s="265">
        <v>79397</v>
      </c>
      <c r="T54" s="265" t="s">
        <v>970</v>
      </c>
      <c r="U54" s="265" t="s">
        <v>620</v>
      </c>
      <c r="V54" s="265" t="s">
        <v>974</v>
      </c>
      <c r="W54" s="265" t="s">
        <v>972</v>
      </c>
      <c r="X54" s="265"/>
      <c r="Y54" s="265" t="s">
        <v>968</v>
      </c>
      <c r="Z54" s="265">
        <v>39</v>
      </c>
      <c r="AA54" s="266">
        <v>44188</v>
      </c>
      <c r="AB54" s="265">
        <v>1990</v>
      </c>
      <c r="AC54" s="265" t="s">
        <v>625</v>
      </c>
      <c r="AD54" s="267">
        <v>10.75</v>
      </c>
      <c r="AE54" s="265" t="s">
        <v>626</v>
      </c>
      <c r="AF54" s="265">
        <v>2020</v>
      </c>
      <c r="AG54" s="265">
        <v>12</v>
      </c>
    </row>
    <row r="55" spans="1:33">
      <c r="A55" s="265" t="s">
        <v>612</v>
      </c>
      <c r="B55" s="265" t="s">
        <v>975</v>
      </c>
      <c r="C55" s="266">
        <v>44188</v>
      </c>
      <c r="D55" s="266" t="e">
        <f>VLOOKUP($B55,#REF!,3,FALSE)</f>
        <v>#REF!</v>
      </c>
      <c r="E55" s="266">
        <v>44193</v>
      </c>
      <c r="F55" s="265" t="s">
        <v>614</v>
      </c>
      <c r="G55" s="265">
        <v>72440</v>
      </c>
      <c r="H55" s="265" t="s">
        <v>964</v>
      </c>
      <c r="I55" s="265" t="s">
        <v>616</v>
      </c>
      <c r="J55" s="265" t="s">
        <v>617</v>
      </c>
      <c r="K55" s="265">
        <v>92140</v>
      </c>
      <c r="L55" s="265">
        <v>2001</v>
      </c>
      <c r="M55" s="265">
        <v>11363</v>
      </c>
      <c r="N55" s="265" t="s">
        <v>614</v>
      </c>
      <c r="O55" s="265">
        <v>118983</v>
      </c>
      <c r="P55" s="265" t="s">
        <v>709</v>
      </c>
      <c r="Q55" s="265" t="s">
        <v>620</v>
      </c>
      <c r="R55" s="265" t="s">
        <v>620</v>
      </c>
      <c r="S55" s="265">
        <v>79397</v>
      </c>
      <c r="T55" s="265" t="s">
        <v>970</v>
      </c>
      <c r="U55" s="265" t="s">
        <v>620</v>
      </c>
      <c r="V55" s="265" t="s">
        <v>976</v>
      </c>
      <c r="W55" s="265" t="s">
        <v>972</v>
      </c>
      <c r="X55" s="265"/>
      <c r="Y55" s="265" t="s">
        <v>968</v>
      </c>
      <c r="Z55" s="265">
        <v>40</v>
      </c>
      <c r="AA55" s="266">
        <v>44188</v>
      </c>
      <c r="AB55" s="265">
        <v>1990</v>
      </c>
      <c r="AC55" s="265" t="s">
        <v>625</v>
      </c>
      <c r="AD55" s="267">
        <v>10.75</v>
      </c>
      <c r="AE55" s="265" t="s">
        <v>626</v>
      </c>
      <c r="AF55" s="265">
        <v>2020</v>
      </c>
      <c r="AG55" s="265">
        <v>12</v>
      </c>
    </row>
    <row r="56" spans="1:33">
      <c r="A56" s="265" t="s">
        <v>612</v>
      </c>
      <c r="B56" s="265" t="s">
        <v>977</v>
      </c>
      <c r="C56" s="266">
        <v>44188</v>
      </c>
      <c r="D56" s="266" t="e">
        <f>VLOOKUP($B56,#REF!,3,FALSE)</f>
        <v>#REF!</v>
      </c>
      <c r="E56" s="266">
        <v>44193</v>
      </c>
      <c r="F56" s="265" t="s">
        <v>614</v>
      </c>
      <c r="G56" s="265">
        <v>72440</v>
      </c>
      <c r="H56" s="265" t="s">
        <v>964</v>
      </c>
      <c r="I56" s="265" t="s">
        <v>616</v>
      </c>
      <c r="J56" s="265" t="s">
        <v>617</v>
      </c>
      <c r="K56" s="265">
        <v>92140</v>
      </c>
      <c r="L56" s="265">
        <v>2001</v>
      </c>
      <c r="M56" s="265">
        <v>11363</v>
      </c>
      <c r="N56" s="265" t="s">
        <v>614</v>
      </c>
      <c r="O56" s="265">
        <v>118983</v>
      </c>
      <c r="P56" s="265" t="s">
        <v>709</v>
      </c>
      <c r="Q56" s="265" t="s">
        <v>620</v>
      </c>
      <c r="R56" s="265" t="s">
        <v>620</v>
      </c>
      <c r="S56" s="265">
        <v>79397</v>
      </c>
      <c r="T56" s="265" t="s">
        <v>970</v>
      </c>
      <c r="U56" s="265" t="s">
        <v>620</v>
      </c>
      <c r="V56" s="265" t="s">
        <v>978</v>
      </c>
      <c r="W56" s="265" t="s">
        <v>972</v>
      </c>
      <c r="X56" s="265"/>
      <c r="Y56" s="265" t="s">
        <v>968</v>
      </c>
      <c r="Z56" s="265">
        <v>35</v>
      </c>
      <c r="AA56" s="266">
        <v>44188</v>
      </c>
      <c r="AB56" s="265">
        <v>1990</v>
      </c>
      <c r="AC56" s="265" t="s">
        <v>625</v>
      </c>
      <c r="AD56" s="267">
        <v>10.75</v>
      </c>
      <c r="AE56" s="265" t="s">
        <v>626</v>
      </c>
      <c r="AF56" s="265">
        <v>2020</v>
      </c>
      <c r="AG56" s="265">
        <v>12</v>
      </c>
    </row>
    <row r="57" spans="1:33">
      <c r="A57" s="265" t="s">
        <v>612</v>
      </c>
      <c r="B57" s="265" t="s">
        <v>979</v>
      </c>
      <c r="C57" s="266">
        <v>44188</v>
      </c>
      <c r="D57" s="266" t="e">
        <f>VLOOKUP($B57,#REF!,3,FALSE)</f>
        <v>#REF!</v>
      </c>
      <c r="E57" s="266">
        <v>44193</v>
      </c>
      <c r="F57" s="265" t="s">
        <v>614</v>
      </c>
      <c r="G57" s="265">
        <v>72440</v>
      </c>
      <c r="H57" s="265" t="s">
        <v>964</v>
      </c>
      <c r="I57" s="265" t="s">
        <v>616</v>
      </c>
      <c r="J57" s="265" t="s">
        <v>617</v>
      </c>
      <c r="K57" s="265">
        <v>92140</v>
      </c>
      <c r="L57" s="265">
        <v>2001</v>
      </c>
      <c r="M57" s="265">
        <v>11363</v>
      </c>
      <c r="N57" s="265" t="s">
        <v>614</v>
      </c>
      <c r="O57" s="265">
        <v>118983</v>
      </c>
      <c r="P57" s="265" t="s">
        <v>709</v>
      </c>
      <c r="Q57" s="265" t="s">
        <v>620</v>
      </c>
      <c r="R57" s="265" t="s">
        <v>620</v>
      </c>
      <c r="S57" s="265">
        <v>79397</v>
      </c>
      <c r="T57" s="265" t="s">
        <v>970</v>
      </c>
      <c r="U57" s="265" t="s">
        <v>620</v>
      </c>
      <c r="V57" s="265" t="s">
        <v>980</v>
      </c>
      <c r="W57" s="265" t="s">
        <v>972</v>
      </c>
      <c r="X57" s="265"/>
      <c r="Y57" s="265" t="s">
        <v>968</v>
      </c>
      <c r="Z57" s="265">
        <v>36</v>
      </c>
      <c r="AA57" s="266">
        <v>44188</v>
      </c>
      <c r="AB57" s="265">
        <v>1438.31</v>
      </c>
      <c r="AC57" s="265" t="s">
        <v>625</v>
      </c>
      <c r="AD57" s="267">
        <v>7.77</v>
      </c>
      <c r="AE57" s="265" t="s">
        <v>626</v>
      </c>
      <c r="AF57" s="265">
        <v>2020</v>
      </c>
      <c r="AG57" s="265">
        <v>12</v>
      </c>
    </row>
    <row r="58" spans="1:33">
      <c r="A58" s="265" t="s">
        <v>658</v>
      </c>
      <c r="B58" s="265" t="s">
        <v>981</v>
      </c>
      <c r="C58" s="266">
        <v>44196</v>
      </c>
      <c r="D58" s="266" t="e">
        <f>VLOOKUP($B58,#REF!,3,FALSE)</f>
        <v>#REF!</v>
      </c>
      <c r="E58" s="266">
        <v>44223</v>
      </c>
      <c r="F58" s="265" t="s">
        <v>614</v>
      </c>
      <c r="G58" s="265">
        <v>16005</v>
      </c>
      <c r="H58" s="265" t="s">
        <v>680</v>
      </c>
      <c r="I58" s="265" t="s">
        <v>616</v>
      </c>
      <c r="J58" s="265" t="s">
        <v>617</v>
      </c>
      <c r="K58" s="265">
        <v>92140</v>
      </c>
      <c r="L58" s="265" t="s">
        <v>681</v>
      </c>
      <c r="M58" s="265">
        <v>11363</v>
      </c>
      <c r="N58" s="265" t="s">
        <v>614</v>
      </c>
      <c r="O58" s="265">
        <v>118983</v>
      </c>
      <c r="P58" s="265" t="s">
        <v>682</v>
      </c>
      <c r="Q58" s="265" t="s">
        <v>620</v>
      </c>
      <c r="R58" s="265" t="s">
        <v>982</v>
      </c>
      <c r="S58" s="265">
        <v>86127</v>
      </c>
      <c r="T58" s="265" t="s">
        <v>683</v>
      </c>
      <c r="U58" s="265">
        <v>16284</v>
      </c>
      <c r="V58" s="265" t="s">
        <v>983</v>
      </c>
      <c r="W58" s="265" t="s">
        <v>984</v>
      </c>
      <c r="X58" s="265"/>
      <c r="Y58" s="265" t="s">
        <v>985</v>
      </c>
      <c r="Z58" s="265">
        <v>1</v>
      </c>
      <c r="AA58" s="266">
        <v>44196</v>
      </c>
      <c r="AB58" s="265">
        <v>-5631970</v>
      </c>
      <c r="AC58" s="265" t="s">
        <v>625</v>
      </c>
      <c r="AD58" s="267">
        <v>-30989.16</v>
      </c>
      <c r="AE58" s="265" t="s">
        <v>626</v>
      </c>
      <c r="AF58" s="265">
        <v>2020</v>
      </c>
      <c r="AG58" s="265">
        <v>12</v>
      </c>
    </row>
    <row r="59" spans="1:33">
      <c r="A59" s="265" t="s">
        <v>658</v>
      </c>
      <c r="B59" s="265" t="s">
        <v>986</v>
      </c>
      <c r="C59" s="266">
        <v>44196</v>
      </c>
      <c r="D59" s="266" t="e">
        <f>VLOOKUP($B59,#REF!,3,FALSE)</f>
        <v>#REF!</v>
      </c>
      <c r="E59" s="266">
        <v>44223</v>
      </c>
      <c r="F59" s="265" t="s">
        <v>614</v>
      </c>
      <c r="G59" s="265">
        <v>72105</v>
      </c>
      <c r="H59" s="265" t="s">
        <v>944</v>
      </c>
      <c r="I59" s="265" t="s">
        <v>616</v>
      </c>
      <c r="J59" s="265" t="s">
        <v>617</v>
      </c>
      <c r="K59" s="265">
        <v>92140</v>
      </c>
      <c r="L59" s="265" t="s">
        <v>681</v>
      </c>
      <c r="M59" s="265">
        <v>11363</v>
      </c>
      <c r="N59" s="265" t="s">
        <v>614</v>
      </c>
      <c r="O59" s="265">
        <v>118983</v>
      </c>
      <c r="P59" s="265" t="s">
        <v>898</v>
      </c>
      <c r="Q59" s="265" t="s">
        <v>620</v>
      </c>
      <c r="R59" s="265" t="s">
        <v>982</v>
      </c>
      <c r="S59" s="265">
        <v>86127</v>
      </c>
      <c r="T59" s="265" t="s">
        <v>683</v>
      </c>
      <c r="U59" s="265">
        <v>16284</v>
      </c>
      <c r="V59" s="265" t="s">
        <v>983</v>
      </c>
      <c r="W59" s="265" t="s">
        <v>984</v>
      </c>
      <c r="X59" s="265"/>
      <c r="Y59" s="265" t="s">
        <v>985</v>
      </c>
      <c r="Z59" s="265">
        <v>57</v>
      </c>
      <c r="AA59" s="266">
        <v>44196</v>
      </c>
      <c r="AB59" s="265">
        <v>832613</v>
      </c>
      <c r="AC59" s="265" t="s">
        <v>625</v>
      </c>
      <c r="AD59" s="267">
        <v>4581.34</v>
      </c>
      <c r="AE59" s="265" t="s">
        <v>626</v>
      </c>
      <c r="AF59" s="265">
        <v>2020</v>
      </c>
      <c r="AG59" s="265">
        <v>12</v>
      </c>
    </row>
    <row r="60" spans="1:33">
      <c r="A60" s="265" t="s">
        <v>658</v>
      </c>
      <c r="B60" s="265" t="s">
        <v>987</v>
      </c>
      <c r="C60" s="266">
        <v>44196</v>
      </c>
      <c r="D60" s="266" t="e">
        <f>VLOOKUP($B60,#REF!,3,FALSE)</f>
        <v>#REF!</v>
      </c>
      <c r="E60" s="266">
        <v>44223</v>
      </c>
      <c r="F60" s="265" t="s">
        <v>614</v>
      </c>
      <c r="G60" s="265">
        <v>75710</v>
      </c>
      <c r="H60" s="265" t="s">
        <v>946</v>
      </c>
      <c r="I60" s="265" t="s">
        <v>616</v>
      </c>
      <c r="J60" s="265" t="s">
        <v>617</v>
      </c>
      <c r="K60" s="265">
        <v>92140</v>
      </c>
      <c r="L60" s="265" t="s">
        <v>681</v>
      </c>
      <c r="M60" s="265">
        <v>11363</v>
      </c>
      <c r="N60" s="265" t="s">
        <v>614</v>
      </c>
      <c r="O60" s="265">
        <v>118983</v>
      </c>
      <c r="P60" s="265" t="s">
        <v>947</v>
      </c>
      <c r="Q60" s="265" t="s">
        <v>620</v>
      </c>
      <c r="R60" s="265" t="s">
        <v>982</v>
      </c>
      <c r="S60" s="265">
        <v>86127</v>
      </c>
      <c r="T60" s="265" t="s">
        <v>683</v>
      </c>
      <c r="U60" s="265">
        <v>16284</v>
      </c>
      <c r="V60" s="265" t="s">
        <v>983</v>
      </c>
      <c r="W60" s="265" t="s">
        <v>984</v>
      </c>
      <c r="X60" s="265"/>
      <c r="Y60" s="265" t="s">
        <v>985</v>
      </c>
      <c r="Z60" s="265">
        <v>73</v>
      </c>
      <c r="AA60" s="266">
        <v>44196</v>
      </c>
      <c r="AB60" s="265">
        <v>1800</v>
      </c>
      <c r="AC60" s="265" t="s">
        <v>625</v>
      </c>
      <c r="AD60" s="267">
        <v>9.9</v>
      </c>
      <c r="AE60" s="265" t="s">
        <v>626</v>
      </c>
      <c r="AF60" s="265">
        <v>2020</v>
      </c>
      <c r="AG60" s="265">
        <v>12</v>
      </c>
    </row>
    <row r="61" spans="1:33">
      <c r="A61" s="265" t="s">
        <v>658</v>
      </c>
      <c r="B61" s="265" t="s">
        <v>988</v>
      </c>
      <c r="C61" s="266">
        <v>44196</v>
      </c>
      <c r="D61" s="266" t="e">
        <f>VLOOKUP($B61,#REF!,3,FALSE)</f>
        <v>#REF!</v>
      </c>
      <c r="E61" s="266">
        <v>44223</v>
      </c>
      <c r="F61" s="265" t="s">
        <v>614</v>
      </c>
      <c r="G61" s="265">
        <v>75710</v>
      </c>
      <c r="H61" s="265" t="s">
        <v>946</v>
      </c>
      <c r="I61" s="265" t="s">
        <v>616</v>
      </c>
      <c r="J61" s="265" t="s">
        <v>617</v>
      </c>
      <c r="K61" s="265">
        <v>92140</v>
      </c>
      <c r="L61" s="265" t="s">
        <v>681</v>
      </c>
      <c r="M61" s="265">
        <v>11363</v>
      </c>
      <c r="N61" s="265" t="s">
        <v>614</v>
      </c>
      <c r="O61" s="265">
        <v>118983</v>
      </c>
      <c r="P61" s="265" t="s">
        <v>957</v>
      </c>
      <c r="Q61" s="265" t="s">
        <v>620</v>
      </c>
      <c r="R61" s="265" t="s">
        <v>982</v>
      </c>
      <c r="S61" s="265">
        <v>86127</v>
      </c>
      <c r="T61" s="265" t="s">
        <v>683</v>
      </c>
      <c r="U61" s="265">
        <v>16284</v>
      </c>
      <c r="V61" s="265" t="s">
        <v>983</v>
      </c>
      <c r="W61" s="265" t="s">
        <v>984</v>
      </c>
      <c r="X61" s="265"/>
      <c r="Y61" s="265" t="s">
        <v>985</v>
      </c>
      <c r="Z61" s="265">
        <v>74</v>
      </c>
      <c r="AA61" s="266">
        <v>44196</v>
      </c>
      <c r="AB61" s="265">
        <v>4300</v>
      </c>
      <c r="AC61" s="265" t="s">
        <v>625</v>
      </c>
      <c r="AD61" s="267">
        <v>23.66</v>
      </c>
      <c r="AE61" s="265" t="s">
        <v>626</v>
      </c>
      <c r="AF61" s="265">
        <v>2020</v>
      </c>
      <c r="AG61" s="265">
        <v>12</v>
      </c>
    </row>
    <row r="62" spans="1:33">
      <c r="A62" s="265" t="s">
        <v>658</v>
      </c>
      <c r="B62" s="265" t="s">
        <v>989</v>
      </c>
      <c r="C62" s="266">
        <v>44196</v>
      </c>
      <c r="D62" s="266" t="e">
        <f>VLOOKUP($B62,#REF!,3,FALSE)</f>
        <v>#REF!</v>
      </c>
      <c r="E62" s="266">
        <v>44223</v>
      </c>
      <c r="F62" s="265" t="s">
        <v>614</v>
      </c>
      <c r="G62" s="265">
        <v>72105</v>
      </c>
      <c r="H62" s="265" t="s">
        <v>944</v>
      </c>
      <c r="I62" s="265" t="s">
        <v>616</v>
      </c>
      <c r="J62" s="265" t="s">
        <v>617</v>
      </c>
      <c r="K62" s="265">
        <v>92140</v>
      </c>
      <c r="L62" s="265" t="s">
        <v>681</v>
      </c>
      <c r="M62" s="265">
        <v>11363</v>
      </c>
      <c r="N62" s="265" t="s">
        <v>614</v>
      </c>
      <c r="O62" s="265">
        <v>118983</v>
      </c>
      <c r="P62" s="265" t="s">
        <v>682</v>
      </c>
      <c r="Q62" s="265" t="s">
        <v>620</v>
      </c>
      <c r="R62" s="265" t="s">
        <v>982</v>
      </c>
      <c r="S62" s="265">
        <v>86127</v>
      </c>
      <c r="T62" s="265" t="s">
        <v>683</v>
      </c>
      <c r="U62" s="265">
        <v>16284</v>
      </c>
      <c r="V62" s="265" t="s">
        <v>983</v>
      </c>
      <c r="W62" s="265" t="s">
        <v>984</v>
      </c>
      <c r="X62" s="265"/>
      <c r="Y62" s="265" t="s">
        <v>985</v>
      </c>
      <c r="Z62" s="265">
        <v>56</v>
      </c>
      <c r="AA62" s="266">
        <v>44196</v>
      </c>
      <c r="AB62" s="265">
        <v>56980</v>
      </c>
      <c r="AC62" s="265" t="s">
        <v>625</v>
      </c>
      <c r="AD62" s="267">
        <v>313.52</v>
      </c>
      <c r="AE62" s="265" t="s">
        <v>626</v>
      </c>
      <c r="AF62" s="265">
        <v>2020</v>
      </c>
      <c r="AG62" s="265">
        <v>12</v>
      </c>
    </row>
    <row r="63" spans="1:33">
      <c r="A63" s="265" t="s">
        <v>658</v>
      </c>
      <c r="B63" s="265" t="s">
        <v>990</v>
      </c>
      <c r="C63" s="266">
        <v>44196</v>
      </c>
      <c r="D63" s="266" t="e">
        <f>VLOOKUP($B63,#REF!,3,FALSE)</f>
        <v>#REF!</v>
      </c>
      <c r="E63" s="266">
        <v>44223</v>
      </c>
      <c r="F63" s="265" t="s">
        <v>614</v>
      </c>
      <c r="G63" s="265">
        <v>75705</v>
      </c>
      <c r="H63" s="265" t="s">
        <v>909</v>
      </c>
      <c r="I63" s="265" t="s">
        <v>616</v>
      </c>
      <c r="J63" s="265" t="s">
        <v>617</v>
      </c>
      <c r="K63" s="265">
        <v>92140</v>
      </c>
      <c r="L63" s="265" t="s">
        <v>681</v>
      </c>
      <c r="M63" s="265">
        <v>11363</v>
      </c>
      <c r="N63" s="265" t="s">
        <v>614</v>
      </c>
      <c r="O63" s="265">
        <v>118983</v>
      </c>
      <c r="P63" s="265" t="s">
        <v>991</v>
      </c>
      <c r="Q63" s="265" t="s">
        <v>620</v>
      </c>
      <c r="R63" s="265" t="s">
        <v>982</v>
      </c>
      <c r="S63" s="265">
        <v>86127</v>
      </c>
      <c r="T63" s="265" t="s">
        <v>683</v>
      </c>
      <c r="U63" s="265">
        <v>16284</v>
      </c>
      <c r="V63" s="265" t="s">
        <v>983</v>
      </c>
      <c r="W63" s="265" t="s">
        <v>984</v>
      </c>
      <c r="X63" s="265"/>
      <c r="Y63" s="265" t="s">
        <v>985</v>
      </c>
      <c r="Z63" s="265">
        <v>70</v>
      </c>
      <c r="AA63" s="266">
        <v>44196</v>
      </c>
      <c r="AB63" s="265">
        <v>14395</v>
      </c>
      <c r="AC63" s="265" t="s">
        <v>625</v>
      </c>
      <c r="AD63" s="267">
        <v>79.209999999999994</v>
      </c>
      <c r="AE63" s="265" t="s">
        <v>626</v>
      </c>
      <c r="AF63" s="265">
        <v>2020</v>
      </c>
      <c r="AG63" s="265">
        <v>12</v>
      </c>
    </row>
    <row r="64" spans="1:33">
      <c r="A64" s="265" t="s">
        <v>658</v>
      </c>
      <c r="B64" s="265" t="s">
        <v>992</v>
      </c>
      <c r="C64" s="266">
        <v>44196</v>
      </c>
      <c r="D64" s="266" t="e">
        <f>VLOOKUP($B64,#REF!,3,FALSE)</f>
        <v>#REF!</v>
      </c>
      <c r="E64" s="266">
        <v>44223</v>
      </c>
      <c r="F64" s="265" t="s">
        <v>614</v>
      </c>
      <c r="G64" s="265">
        <v>75705</v>
      </c>
      <c r="H64" s="265" t="s">
        <v>909</v>
      </c>
      <c r="I64" s="265" t="s">
        <v>616</v>
      </c>
      <c r="J64" s="265" t="s">
        <v>617</v>
      </c>
      <c r="K64" s="265">
        <v>92140</v>
      </c>
      <c r="L64" s="265" t="s">
        <v>681</v>
      </c>
      <c r="M64" s="265">
        <v>11363</v>
      </c>
      <c r="N64" s="265" t="s">
        <v>614</v>
      </c>
      <c r="O64" s="265">
        <v>118983</v>
      </c>
      <c r="P64" s="265" t="s">
        <v>993</v>
      </c>
      <c r="Q64" s="265" t="s">
        <v>620</v>
      </c>
      <c r="R64" s="265" t="s">
        <v>982</v>
      </c>
      <c r="S64" s="265">
        <v>86127</v>
      </c>
      <c r="T64" s="265" t="s">
        <v>683</v>
      </c>
      <c r="U64" s="265">
        <v>16284</v>
      </c>
      <c r="V64" s="265" t="s">
        <v>983</v>
      </c>
      <c r="W64" s="265" t="s">
        <v>984</v>
      </c>
      <c r="X64" s="265"/>
      <c r="Y64" s="265" t="s">
        <v>985</v>
      </c>
      <c r="Z64" s="265">
        <v>71</v>
      </c>
      <c r="AA64" s="266">
        <v>44196</v>
      </c>
      <c r="AB64" s="265">
        <v>5200</v>
      </c>
      <c r="AC64" s="265" t="s">
        <v>625</v>
      </c>
      <c r="AD64" s="267">
        <v>28.61</v>
      </c>
      <c r="AE64" s="265" t="s">
        <v>626</v>
      </c>
      <c r="AF64" s="265">
        <v>2020</v>
      </c>
      <c r="AG64" s="265">
        <v>12</v>
      </c>
    </row>
    <row r="65" spans="1:33">
      <c r="A65" s="265" t="s">
        <v>658</v>
      </c>
      <c r="B65" s="265" t="s">
        <v>994</v>
      </c>
      <c r="C65" s="266">
        <v>44196</v>
      </c>
      <c r="D65" s="266" t="e">
        <f>VLOOKUP($B65,#REF!,3,FALSE)</f>
        <v>#REF!</v>
      </c>
      <c r="E65" s="266">
        <v>44223</v>
      </c>
      <c r="F65" s="265" t="s">
        <v>614</v>
      </c>
      <c r="G65" s="265">
        <v>72145</v>
      </c>
      <c r="H65" s="265" t="s">
        <v>995</v>
      </c>
      <c r="I65" s="265" t="s">
        <v>616</v>
      </c>
      <c r="J65" s="265" t="s">
        <v>617</v>
      </c>
      <c r="K65" s="265">
        <v>92140</v>
      </c>
      <c r="L65" s="265" t="s">
        <v>681</v>
      </c>
      <c r="M65" s="265">
        <v>11363</v>
      </c>
      <c r="N65" s="265" t="s">
        <v>614</v>
      </c>
      <c r="O65" s="265">
        <v>118983</v>
      </c>
      <c r="P65" s="265" t="s">
        <v>996</v>
      </c>
      <c r="Q65" s="265" t="s">
        <v>620</v>
      </c>
      <c r="R65" s="265" t="s">
        <v>982</v>
      </c>
      <c r="S65" s="265">
        <v>86127</v>
      </c>
      <c r="T65" s="265" t="s">
        <v>683</v>
      </c>
      <c r="U65" s="265">
        <v>16284</v>
      </c>
      <c r="V65" s="265" t="s">
        <v>983</v>
      </c>
      <c r="W65" s="265" t="s">
        <v>984</v>
      </c>
      <c r="X65" s="265"/>
      <c r="Y65" s="265" t="s">
        <v>985</v>
      </c>
      <c r="Z65" s="265">
        <v>59</v>
      </c>
      <c r="AA65" s="266">
        <v>44196</v>
      </c>
      <c r="AB65" s="265">
        <v>17830</v>
      </c>
      <c r="AC65" s="265" t="s">
        <v>625</v>
      </c>
      <c r="AD65" s="267">
        <v>98.11</v>
      </c>
      <c r="AE65" s="265" t="s">
        <v>626</v>
      </c>
      <c r="AF65" s="265">
        <v>2020</v>
      </c>
      <c r="AG65" s="265">
        <v>12</v>
      </c>
    </row>
    <row r="66" spans="1:33">
      <c r="A66" s="265" t="s">
        <v>658</v>
      </c>
      <c r="B66" s="265" t="s">
        <v>997</v>
      </c>
      <c r="C66" s="266">
        <v>44196</v>
      </c>
      <c r="D66" s="266" t="e">
        <f>VLOOKUP($B66,#REF!,3,FALSE)</f>
        <v>#REF!</v>
      </c>
      <c r="E66" s="266">
        <v>44223</v>
      </c>
      <c r="F66" s="265" t="s">
        <v>614</v>
      </c>
      <c r="G66" s="265">
        <v>72805</v>
      </c>
      <c r="H66" s="265" t="s">
        <v>615</v>
      </c>
      <c r="I66" s="265" t="s">
        <v>616</v>
      </c>
      <c r="J66" s="265" t="s">
        <v>617</v>
      </c>
      <c r="K66" s="265">
        <v>92140</v>
      </c>
      <c r="L66" s="265" t="s">
        <v>681</v>
      </c>
      <c r="M66" s="265">
        <v>11363</v>
      </c>
      <c r="N66" s="265" t="s">
        <v>614</v>
      </c>
      <c r="O66" s="265">
        <v>118983</v>
      </c>
      <c r="P66" s="265" t="s">
        <v>898</v>
      </c>
      <c r="Q66" s="265" t="s">
        <v>620</v>
      </c>
      <c r="R66" s="265" t="s">
        <v>982</v>
      </c>
      <c r="S66" s="265">
        <v>86127</v>
      </c>
      <c r="T66" s="265" t="s">
        <v>683</v>
      </c>
      <c r="U66" s="265">
        <v>16284</v>
      </c>
      <c r="V66" s="265" t="s">
        <v>983</v>
      </c>
      <c r="W66" s="265" t="s">
        <v>984</v>
      </c>
      <c r="X66" s="265"/>
      <c r="Y66" s="265" t="s">
        <v>985</v>
      </c>
      <c r="Z66" s="265">
        <v>63</v>
      </c>
      <c r="AA66" s="266">
        <v>44196</v>
      </c>
      <c r="AB66" s="265">
        <v>61500</v>
      </c>
      <c r="AC66" s="265" t="s">
        <v>625</v>
      </c>
      <c r="AD66" s="267">
        <v>338.4</v>
      </c>
      <c r="AE66" s="265" t="s">
        <v>626</v>
      </c>
      <c r="AF66" s="265">
        <v>2020</v>
      </c>
      <c r="AG66" s="265">
        <v>12</v>
      </c>
    </row>
    <row r="67" spans="1:33">
      <c r="A67" s="265" t="s">
        <v>658</v>
      </c>
      <c r="B67" s="265" t="s">
        <v>998</v>
      </c>
      <c r="C67" s="266">
        <v>44196</v>
      </c>
      <c r="D67" s="266" t="e">
        <f>VLOOKUP($B67,#REF!,3,FALSE)</f>
        <v>#REF!</v>
      </c>
      <c r="E67" s="266">
        <v>44223</v>
      </c>
      <c r="F67" s="265" t="s">
        <v>614</v>
      </c>
      <c r="G67" s="265">
        <v>72205</v>
      </c>
      <c r="H67" s="265" t="s">
        <v>950</v>
      </c>
      <c r="I67" s="265" t="s">
        <v>616</v>
      </c>
      <c r="J67" s="265" t="s">
        <v>617</v>
      </c>
      <c r="K67" s="265">
        <v>92140</v>
      </c>
      <c r="L67" s="265" t="s">
        <v>681</v>
      </c>
      <c r="M67" s="265">
        <v>11363</v>
      </c>
      <c r="N67" s="265" t="s">
        <v>614</v>
      </c>
      <c r="O67" s="265">
        <v>118983</v>
      </c>
      <c r="P67" s="265" t="s">
        <v>898</v>
      </c>
      <c r="Q67" s="265" t="s">
        <v>620</v>
      </c>
      <c r="R67" s="265" t="s">
        <v>982</v>
      </c>
      <c r="S67" s="265">
        <v>86127</v>
      </c>
      <c r="T67" s="265" t="s">
        <v>683</v>
      </c>
      <c r="U67" s="265">
        <v>16284</v>
      </c>
      <c r="V67" s="265" t="s">
        <v>983</v>
      </c>
      <c r="W67" s="265" t="s">
        <v>984</v>
      </c>
      <c r="X67" s="265"/>
      <c r="Y67" s="265" t="s">
        <v>985</v>
      </c>
      <c r="Z67" s="265">
        <v>60</v>
      </c>
      <c r="AA67" s="266">
        <v>44196</v>
      </c>
      <c r="AB67" s="265">
        <v>330910</v>
      </c>
      <c r="AC67" s="265" t="s">
        <v>625</v>
      </c>
      <c r="AD67" s="267">
        <v>1820.79</v>
      </c>
      <c r="AE67" s="265" t="s">
        <v>626</v>
      </c>
      <c r="AF67" s="265">
        <v>2020</v>
      </c>
      <c r="AG67" s="265">
        <v>12</v>
      </c>
    </row>
    <row r="68" spans="1:33">
      <c r="A68" s="265" t="s">
        <v>658</v>
      </c>
      <c r="B68" s="265" t="s">
        <v>999</v>
      </c>
      <c r="C68" s="266">
        <v>44196</v>
      </c>
      <c r="D68" s="266" t="e">
        <f>VLOOKUP($B68,#REF!,3,FALSE)</f>
        <v>#REF!</v>
      </c>
      <c r="E68" s="266">
        <v>44223</v>
      </c>
      <c r="F68" s="265" t="s">
        <v>614</v>
      </c>
      <c r="G68" s="265">
        <v>71605</v>
      </c>
      <c r="H68" s="265" t="s">
        <v>672</v>
      </c>
      <c r="I68" s="265" t="s">
        <v>616</v>
      </c>
      <c r="J68" s="265" t="s">
        <v>617</v>
      </c>
      <c r="K68" s="265">
        <v>92140</v>
      </c>
      <c r="L68" s="265" t="s">
        <v>681</v>
      </c>
      <c r="M68" s="265">
        <v>11363</v>
      </c>
      <c r="N68" s="265" t="s">
        <v>614</v>
      </c>
      <c r="O68" s="265">
        <v>118983</v>
      </c>
      <c r="P68" s="265" t="s">
        <v>947</v>
      </c>
      <c r="Q68" s="265" t="s">
        <v>620</v>
      </c>
      <c r="R68" s="265" t="s">
        <v>982</v>
      </c>
      <c r="S68" s="265">
        <v>86127</v>
      </c>
      <c r="T68" s="265" t="s">
        <v>683</v>
      </c>
      <c r="U68" s="265">
        <v>16284</v>
      </c>
      <c r="V68" s="265" t="s">
        <v>983</v>
      </c>
      <c r="W68" s="265" t="s">
        <v>984</v>
      </c>
      <c r="X68" s="265"/>
      <c r="Y68" s="265" t="s">
        <v>985</v>
      </c>
      <c r="Z68" s="265">
        <v>55</v>
      </c>
      <c r="AA68" s="266">
        <v>44196</v>
      </c>
      <c r="AB68" s="265">
        <v>990846</v>
      </c>
      <c r="AC68" s="265" t="s">
        <v>625</v>
      </c>
      <c r="AD68" s="267">
        <v>5452</v>
      </c>
      <c r="AE68" s="265" t="s">
        <v>626</v>
      </c>
      <c r="AF68" s="265">
        <v>2020</v>
      </c>
      <c r="AG68" s="265">
        <v>12</v>
      </c>
    </row>
    <row r="69" spans="1:33">
      <c r="A69" s="265" t="s">
        <v>658</v>
      </c>
      <c r="B69" s="265" t="s">
        <v>1000</v>
      </c>
      <c r="C69" s="266">
        <v>44196</v>
      </c>
      <c r="D69" s="266" t="e">
        <f>VLOOKUP($B69,#REF!,3,FALSE)</f>
        <v>#REF!</v>
      </c>
      <c r="E69" s="266">
        <v>44223</v>
      </c>
      <c r="F69" s="265" t="s">
        <v>614</v>
      </c>
      <c r="G69" s="265">
        <v>71405</v>
      </c>
      <c r="H69" s="265" t="s">
        <v>900</v>
      </c>
      <c r="I69" s="265" t="s">
        <v>616</v>
      </c>
      <c r="J69" s="265" t="s">
        <v>617</v>
      </c>
      <c r="K69" s="265">
        <v>92140</v>
      </c>
      <c r="L69" s="265" t="s">
        <v>681</v>
      </c>
      <c r="M69" s="265">
        <v>11363</v>
      </c>
      <c r="N69" s="265" t="s">
        <v>614</v>
      </c>
      <c r="O69" s="265">
        <v>118983</v>
      </c>
      <c r="P69" s="265" t="s">
        <v>954</v>
      </c>
      <c r="Q69" s="265" t="s">
        <v>620</v>
      </c>
      <c r="R69" s="265" t="s">
        <v>982</v>
      </c>
      <c r="S69" s="265">
        <v>86127</v>
      </c>
      <c r="T69" s="265" t="s">
        <v>683</v>
      </c>
      <c r="U69" s="265">
        <v>16284</v>
      </c>
      <c r="V69" s="265" t="s">
        <v>983</v>
      </c>
      <c r="W69" s="265" t="s">
        <v>984</v>
      </c>
      <c r="X69" s="265"/>
      <c r="Y69" s="265" t="s">
        <v>985</v>
      </c>
      <c r="Z69" s="265">
        <v>47</v>
      </c>
      <c r="AA69" s="266">
        <v>44196</v>
      </c>
      <c r="AB69" s="265">
        <v>3315596</v>
      </c>
      <c r="AC69" s="265" t="s">
        <v>625</v>
      </c>
      <c r="AD69" s="267">
        <v>18243.62</v>
      </c>
      <c r="AE69" s="265" t="s">
        <v>626</v>
      </c>
      <c r="AF69" s="265">
        <v>2020</v>
      </c>
      <c r="AG69" s="265">
        <v>12</v>
      </c>
    </row>
    <row r="70" spans="1:33">
      <c r="A70" s="265" t="s">
        <v>612</v>
      </c>
      <c r="B70" s="265" t="s">
        <v>1001</v>
      </c>
      <c r="C70" s="266">
        <v>44217</v>
      </c>
      <c r="D70" s="266" t="e">
        <f>VLOOKUP($B70,#REF!,3,FALSE)</f>
        <v>#REF!</v>
      </c>
      <c r="E70" s="266">
        <v>44223</v>
      </c>
      <c r="F70" s="265" t="s">
        <v>614</v>
      </c>
      <c r="G70" s="265">
        <v>16005</v>
      </c>
      <c r="H70" s="265" t="s">
        <v>680</v>
      </c>
      <c r="I70" s="265" t="s">
        <v>616</v>
      </c>
      <c r="J70" s="265" t="s">
        <v>617</v>
      </c>
      <c r="K70" s="265">
        <v>92140</v>
      </c>
      <c r="L70" s="265" t="s">
        <v>681</v>
      </c>
      <c r="M70" s="265">
        <v>11363</v>
      </c>
      <c r="N70" s="265" t="s">
        <v>614</v>
      </c>
      <c r="O70" s="265">
        <v>118983</v>
      </c>
      <c r="P70" s="265" t="s">
        <v>952</v>
      </c>
      <c r="Q70" s="265" t="s">
        <v>620</v>
      </c>
      <c r="R70" s="265" t="s">
        <v>620</v>
      </c>
      <c r="S70" s="265">
        <v>86127</v>
      </c>
      <c r="T70" s="265" t="s">
        <v>683</v>
      </c>
      <c r="U70" s="265" t="s">
        <v>620</v>
      </c>
      <c r="V70" s="265" t="s">
        <v>1002</v>
      </c>
      <c r="W70" s="265" t="s">
        <v>1003</v>
      </c>
      <c r="X70" s="265"/>
      <c r="Y70" s="265" t="s">
        <v>1004</v>
      </c>
      <c r="Z70" s="265">
        <v>1</v>
      </c>
      <c r="AA70" s="266">
        <v>44217</v>
      </c>
      <c r="AB70" s="265">
        <v>8573258</v>
      </c>
      <c r="AC70" s="265" t="s">
        <v>625</v>
      </c>
      <c r="AD70" s="267">
        <v>45714.29</v>
      </c>
      <c r="AE70" s="265" t="s">
        <v>626</v>
      </c>
      <c r="AF70" s="265">
        <v>2021</v>
      </c>
      <c r="AG70" s="265">
        <v>1</v>
      </c>
    </row>
    <row r="71" spans="1:33">
      <c r="A71" s="265" t="s">
        <v>612</v>
      </c>
      <c r="B71" s="265" t="s">
        <v>1005</v>
      </c>
      <c r="C71" s="266">
        <v>44217</v>
      </c>
      <c r="D71" s="266" t="e">
        <f>VLOOKUP($B71,#REF!,3,FALSE)</f>
        <v>#REF!</v>
      </c>
      <c r="E71" s="266">
        <v>44223</v>
      </c>
      <c r="F71" s="265" t="s">
        <v>614</v>
      </c>
      <c r="G71" s="265">
        <v>16005</v>
      </c>
      <c r="H71" s="265" t="s">
        <v>680</v>
      </c>
      <c r="I71" s="265" t="s">
        <v>616</v>
      </c>
      <c r="J71" s="265" t="s">
        <v>617</v>
      </c>
      <c r="K71" s="265">
        <v>92140</v>
      </c>
      <c r="L71" s="265" t="s">
        <v>681</v>
      </c>
      <c r="M71" s="265">
        <v>11363</v>
      </c>
      <c r="N71" s="265" t="s">
        <v>614</v>
      </c>
      <c r="O71" s="265">
        <v>118983</v>
      </c>
      <c r="P71" s="265" t="s">
        <v>898</v>
      </c>
      <c r="Q71" s="265" t="s">
        <v>620</v>
      </c>
      <c r="R71" s="265" t="s">
        <v>620</v>
      </c>
      <c r="S71" s="265">
        <v>86127</v>
      </c>
      <c r="T71" s="265" t="s">
        <v>683</v>
      </c>
      <c r="U71" s="265" t="s">
        <v>620</v>
      </c>
      <c r="V71" s="265" t="s">
        <v>1002</v>
      </c>
      <c r="W71" s="265" t="s">
        <v>1003</v>
      </c>
      <c r="X71" s="265"/>
      <c r="Y71" s="265" t="s">
        <v>1004</v>
      </c>
      <c r="Z71" s="265">
        <v>2</v>
      </c>
      <c r="AA71" s="266">
        <v>44217</v>
      </c>
      <c r="AB71" s="265">
        <v>4892919</v>
      </c>
      <c r="AC71" s="265" t="s">
        <v>625</v>
      </c>
      <c r="AD71" s="267">
        <v>26090</v>
      </c>
      <c r="AE71" s="265" t="s">
        <v>626</v>
      </c>
      <c r="AF71" s="265">
        <v>2021</v>
      </c>
      <c r="AG71" s="265">
        <v>1</v>
      </c>
    </row>
    <row r="72" spans="1:33">
      <c r="A72" s="265" t="s">
        <v>612</v>
      </c>
      <c r="B72" s="265" t="s">
        <v>1006</v>
      </c>
      <c r="C72" s="266">
        <v>44217</v>
      </c>
      <c r="D72" s="266" t="e">
        <f>VLOOKUP($B72,#REF!,3,FALSE)</f>
        <v>#REF!</v>
      </c>
      <c r="E72" s="266">
        <v>44223</v>
      </c>
      <c r="F72" s="265" t="s">
        <v>614</v>
      </c>
      <c r="G72" s="265">
        <v>16005</v>
      </c>
      <c r="H72" s="265" t="s">
        <v>680</v>
      </c>
      <c r="I72" s="265" t="s">
        <v>616</v>
      </c>
      <c r="J72" s="265" t="s">
        <v>617</v>
      </c>
      <c r="K72" s="265">
        <v>92140</v>
      </c>
      <c r="L72" s="265" t="s">
        <v>681</v>
      </c>
      <c r="M72" s="265">
        <v>11363</v>
      </c>
      <c r="N72" s="265" t="s">
        <v>614</v>
      </c>
      <c r="O72" s="265">
        <v>118983</v>
      </c>
      <c r="P72" s="265" t="s">
        <v>1007</v>
      </c>
      <c r="Q72" s="265" t="s">
        <v>620</v>
      </c>
      <c r="R72" s="265" t="s">
        <v>620</v>
      </c>
      <c r="S72" s="265">
        <v>86127</v>
      </c>
      <c r="T72" s="265" t="s">
        <v>683</v>
      </c>
      <c r="U72" s="265" t="s">
        <v>620</v>
      </c>
      <c r="V72" s="265" t="s">
        <v>1002</v>
      </c>
      <c r="W72" s="265" t="s">
        <v>1003</v>
      </c>
      <c r="X72" s="265"/>
      <c r="Y72" s="265" t="s">
        <v>1004</v>
      </c>
      <c r="Z72" s="265">
        <v>3</v>
      </c>
      <c r="AA72" s="266">
        <v>44217</v>
      </c>
      <c r="AB72" s="265">
        <v>2416586</v>
      </c>
      <c r="AC72" s="265" t="s">
        <v>625</v>
      </c>
      <c r="AD72" s="267">
        <v>12885.71</v>
      </c>
      <c r="AE72" s="265" t="s">
        <v>626</v>
      </c>
      <c r="AF72" s="265">
        <v>2021</v>
      </c>
      <c r="AG72" s="265">
        <v>1</v>
      </c>
    </row>
    <row r="73" spans="1:33">
      <c r="A73" s="265" t="s">
        <v>612</v>
      </c>
      <c r="B73" s="265" t="s">
        <v>1008</v>
      </c>
      <c r="C73" s="266">
        <v>44217</v>
      </c>
      <c r="D73" s="266" t="e">
        <f>VLOOKUP($B73,#REF!,3,FALSE)</f>
        <v>#REF!</v>
      </c>
      <c r="E73" s="266">
        <v>44223</v>
      </c>
      <c r="F73" s="265" t="s">
        <v>614</v>
      </c>
      <c r="G73" s="265">
        <v>16005</v>
      </c>
      <c r="H73" s="265" t="s">
        <v>680</v>
      </c>
      <c r="I73" s="265" t="s">
        <v>616</v>
      </c>
      <c r="J73" s="265" t="s">
        <v>617</v>
      </c>
      <c r="K73" s="265">
        <v>92140</v>
      </c>
      <c r="L73" s="265" t="s">
        <v>681</v>
      </c>
      <c r="M73" s="265">
        <v>11363</v>
      </c>
      <c r="N73" s="265" t="s">
        <v>614</v>
      </c>
      <c r="O73" s="265">
        <v>118983</v>
      </c>
      <c r="P73" s="265" t="s">
        <v>957</v>
      </c>
      <c r="Q73" s="265" t="s">
        <v>620</v>
      </c>
      <c r="R73" s="265" t="s">
        <v>620</v>
      </c>
      <c r="S73" s="265">
        <v>86127</v>
      </c>
      <c r="T73" s="265" t="s">
        <v>683</v>
      </c>
      <c r="U73" s="265" t="s">
        <v>620</v>
      </c>
      <c r="V73" s="265" t="s">
        <v>1002</v>
      </c>
      <c r="W73" s="265" t="s">
        <v>1003</v>
      </c>
      <c r="X73" s="265"/>
      <c r="Y73" s="265" t="s">
        <v>1004</v>
      </c>
      <c r="Z73" s="265">
        <v>4</v>
      </c>
      <c r="AA73" s="266">
        <v>44217</v>
      </c>
      <c r="AB73" s="265">
        <v>2416586</v>
      </c>
      <c r="AC73" s="265" t="s">
        <v>625</v>
      </c>
      <c r="AD73" s="267">
        <v>12885.71</v>
      </c>
      <c r="AE73" s="265" t="s">
        <v>626</v>
      </c>
      <c r="AF73" s="265">
        <v>2021</v>
      </c>
      <c r="AG73" s="265">
        <v>1</v>
      </c>
    </row>
    <row r="74" spans="1:33">
      <c r="A74" s="265" t="s">
        <v>612</v>
      </c>
      <c r="B74" s="265" t="s">
        <v>1009</v>
      </c>
      <c r="C74" s="266">
        <v>44217</v>
      </c>
      <c r="D74" s="266" t="e">
        <f>VLOOKUP($B74,#REF!,3,FALSE)</f>
        <v>#REF!</v>
      </c>
      <c r="E74" s="266">
        <v>44223</v>
      </c>
      <c r="F74" s="265" t="s">
        <v>614</v>
      </c>
      <c r="G74" s="265">
        <v>16005</v>
      </c>
      <c r="H74" s="265" t="s">
        <v>680</v>
      </c>
      <c r="I74" s="265" t="s">
        <v>616</v>
      </c>
      <c r="J74" s="265" t="s">
        <v>617</v>
      </c>
      <c r="K74" s="265">
        <v>92140</v>
      </c>
      <c r="L74" s="265" t="s">
        <v>681</v>
      </c>
      <c r="M74" s="265">
        <v>11363</v>
      </c>
      <c r="N74" s="265" t="s">
        <v>614</v>
      </c>
      <c r="O74" s="265">
        <v>118983</v>
      </c>
      <c r="P74" s="265" t="s">
        <v>1010</v>
      </c>
      <c r="Q74" s="265" t="s">
        <v>620</v>
      </c>
      <c r="R74" s="265" t="s">
        <v>620</v>
      </c>
      <c r="S74" s="265">
        <v>86127</v>
      </c>
      <c r="T74" s="265" t="s">
        <v>683</v>
      </c>
      <c r="U74" s="265" t="s">
        <v>620</v>
      </c>
      <c r="V74" s="265" t="s">
        <v>1002</v>
      </c>
      <c r="W74" s="265" t="s">
        <v>1003</v>
      </c>
      <c r="X74" s="265"/>
      <c r="Y74" s="265" t="s">
        <v>1004</v>
      </c>
      <c r="Z74" s="265">
        <v>5</v>
      </c>
      <c r="AA74" s="266">
        <v>44217</v>
      </c>
      <c r="AB74" s="265">
        <v>1886116</v>
      </c>
      <c r="AC74" s="265" t="s">
        <v>625</v>
      </c>
      <c r="AD74" s="267">
        <v>10057.14</v>
      </c>
      <c r="AE74" s="265" t="s">
        <v>626</v>
      </c>
      <c r="AF74" s="265">
        <v>2021</v>
      </c>
      <c r="AG74" s="265">
        <v>1</v>
      </c>
    </row>
    <row r="75" spans="1:33">
      <c r="A75" s="265" t="s">
        <v>612</v>
      </c>
      <c r="B75" s="265" t="s">
        <v>1011</v>
      </c>
      <c r="C75" s="266">
        <v>44217</v>
      </c>
      <c r="D75" s="266" t="e">
        <f>VLOOKUP($B75,#REF!,3,FALSE)</f>
        <v>#REF!</v>
      </c>
      <c r="E75" s="266">
        <v>44223</v>
      </c>
      <c r="F75" s="265" t="s">
        <v>614</v>
      </c>
      <c r="G75" s="265">
        <v>16005</v>
      </c>
      <c r="H75" s="265" t="s">
        <v>680</v>
      </c>
      <c r="I75" s="265" t="s">
        <v>616</v>
      </c>
      <c r="J75" s="265" t="s">
        <v>617</v>
      </c>
      <c r="K75" s="265">
        <v>92140</v>
      </c>
      <c r="L75" s="265" t="s">
        <v>681</v>
      </c>
      <c r="M75" s="265">
        <v>11363</v>
      </c>
      <c r="N75" s="265" t="s">
        <v>614</v>
      </c>
      <c r="O75" s="265">
        <v>118983</v>
      </c>
      <c r="P75" s="265" t="s">
        <v>682</v>
      </c>
      <c r="Q75" s="265" t="s">
        <v>620</v>
      </c>
      <c r="R75" s="265" t="s">
        <v>620</v>
      </c>
      <c r="S75" s="265">
        <v>86127</v>
      </c>
      <c r="T75" s="265" t="s">
        <v>683</v>
      </c>
      <c r="U75" s="265" t="s">
        <v>620</v>
      </c>
      <c r="V75" s="265" t="s">
        <v>1002</v>
      </c>
      <c r="W75" s="265" t="s">
        <v>1003</v>
      </c>
      <c r="X75" s="265"/>
      <c r="Y75" s="265" t="s">
        <v>1004</v>
      </c>
      <c r="Z75" s="265">
        <v>6</v>
      </c>
      <c r="AA75" s="266">
        <v>44217</v>
      </c>
      <c r="AB75" s="265">
        <v>596845</v>
      </c>
      <c r="AC75" s="265" t="s">
        <v>625</v>
      </c>
      <c r="AD75" s="267">
        <v>3182.49</v>
      </c>
      <c r="AE75" s="265" t="s">
        <v>626</v>
      </c>
      <c r="AF75" s="265">
        <v>2021</v>
      </c>
      <c r="AG75" s="265">
        <v>1</v>
      </c>
    </row>
    <row r="76" spans="1:33">
      <c r="A76" s="265" t="s">
        <v>612</v>
      </c>
      <c r="B76" s="265" t="s">
        <v>1012</v>
      </c>
      <c r="C76" s="266">
        <v>44217</v>
      </c>
      <c r="D76" s="266" t="e">
        <f>VLOOKUP($B76,#REF!,3,FALSE)</f>
        <v>#REF!</v>
      </c>
      <c r="E76" s="266">
        <v>44223</v>
      </c>
      <c r="F76" s="265" t="s">
        <v>614</v>
      </c>
      <c r="G76" s="265">
        <v>16005</v>
      </c>
      <c r="H76" s="265" t="s">
        <v>680</v>
      </c>
      <c r="I76" s="265" t="s">
        <v>616</v>
      </c>
      <c r="J76" s="265" t="s">
        <v>617</v>
      </c>
      <c r="K76" s="265">
        <v>92140</v>
      </c>
      <c r="L76" s="265" t="s">
        <v>681</v>
      </c>
      <c r="M76" s="265">
        <v>11363</v>
      </c>
      <c r="N76" s="265" t="s">
        <v>614</v>
      </c>
      <c r="O76" s="265">
        <v>118983</v>
      </c>
      <c r="P76" s="265" t="s">
        <v>1013</v>
      </c>
      <c r="Q76" s="265" t="s">
        <v>620</v>
      </c>
      <c r="R76" s="265" t="s">
        <v>620</v>
      </c>
      <c r="S76" s="265">
        <v>86127</v>
      </c>
      <c r="T76" s="265" t="s">
        <v>683</v>
      </c>
      <c r="U76" s="265" t="s">
        <v>620</v>
      </c>
      <c r="V76" s="265" t="s">
        <v>1002</v>
      </c>
      <c r="W76" s="265" t="s">
        <v>1003</v>
      </c>
      <c r="X76" s="265"/>
      <c r="Y76" s="265" t="s">
        <v>1004</v>
      </c>
      <c r="Z76" s="265">
        <v>7</v>
      </c>
      <c r="AA76" s="266">
        <v>44217</v>
      </c>
      <c r="AB76" s="265">
        <v>69192</v>
      </c>
      <c r="AC76" s="265" t="s">
        <v>625</v>
      </c>
      <c r="AD76" s="267">
        <v>368.95</v>
      </c>
      <c r="AE76" s="265" t="s">
        <v>626</v>
      </c>
      <c r="AF76" s="265">
        <v>2021</v>
      </c>
      <c r="AG76" s="265">
        <v>1</v>
      </c>
    </row>
    <row r="77" spans="1:33">
      <c r="A77" s="265" t="s">
        <v>612</v>
      </c>
      <c r="B77" s="265" t="s">
        <v>1014</v>
      </c>
      <c r="C77" s="266">
        <v>44218</v>
      </c>
      <c r="D77" s="266" t="e">
        <f>VLOOKUP($B77,#REF!,3,FALSE)</f>
        <v>#REF!</v>
      </c>
      <c r="E77" s="266">
        <v>44221</v>
      </c>
      <c r="F77" s="265" t="s">
        <v>614</v>
      </c>
      <c r="G77" s="265">
        <v>72440</v>
      </c>
      <c r="H77" s="265" t="s">
        <v>964</v>
      </c>
      <c r="I77" s="265" t="s">
        <v>616</v>
      </c>
      <c r="J77" s="265" t="s">
        <v>617</v>
      </c>
      <c r="K77" s="265">
        <v>92140</v>
      </c>
      <c r="L77" s="265">
        <v>2001</v>
      </c>
      <c r="M77" s="265">
        <v>11363</v>
      </c>
      <c r="N77" s="265" t="s">
        <v>614</v>
      </c>
      <c r="O77" s="265">
        <v>118983</v>
      </c>
      <c r="P77" s="265" t="s">
        <v>709</v>
      </c>
      <c r="Q77" s="265" t="s">
        <v>620</v>
      </c>
      <c r="R77" s="265" t="s">
        <v>620</v>
      </c>
      <c r="S77" s="265">
        <v>59497</v>
      </c>
      <c r="T77" s="265" t="s">
        <v>965</v>
      </c>
      <c r="U77" s="265" t="s">
        <v>620</v>
      </c>
      <c r="V77" s="265" t="s">
        <v>1015</v>
      </c>
      <c r="W77" s="265" t="s">
        <v>1016</v>
      </c>
      <c r="X77" s="265"/>
      <c r="Y77" s="265" t="s">
        <v>1017</v>
      </c>
      <c r="Z77" s="265">
        <v>8</v>
      </c>
      <c r="AA77" s="266">
        <v>44218</v>
      </c>
      <c r="AB77" s="265">
        <v>9900</v>
      </c>
      <c r="AC77" s="265" t="s">
        <v>625</v>
      </c>
      <c r="AD77" s="267">
        <v>52.79</v>
      </c>
      <c r="AE77" s="265" t="s">
        <v>626</v>
      </c>
      <c r="AF77" s="265">
        <v>2021</v>
      </c>
      <c r="AG77" s="265">
        <v>1</v>
      </c>
    </row>
    <row r="78" spans="1:33">
      <c r="A78" s="265" t="s">
        <v>612</v>
      </c>
      <c r="B78" s="265" t="s">
        <v>1018</v>
      </c>
      <c r="C78" s="266">
        <v>44218</v>
      </c>
      <c r="D78" s="266" t="e">
        <f>VLOOKUP($B78,#REF!,3,FALSE)</f>
        <v>#REF!</v>
      </c>
      <c r="E78" s="266">
        <v>44221</v>
      </c>
      <c r="F78" s="265" t="s">
        <v>614</v>
      </c>
      <c r="G78" s="265">
        <v>72440</v>
      </c>
      <c r="H78" s="265" t="s">
        <v>964</v>
      </c>
      <c r="I78" s="265" t="s">
        <v>616</v>
      </c>
      <c r="J78" s="265" t="s">
        <v>617</v>
      </c>
      <c r="K78" s="265">
        <v>92140</v>
      </c>
      <c r="L78" s="265">
        <v>2001</v>
      </c>
      <c r="M78" s="265">
        <v>11363</v>
      </c>
      <c r="N78" s="265" t="s">
        <v>614</v>
      </c>
      <c r="O78" s="265">
        <v>118983</v>
      </c>
      <c r="P78" s="265" t="s">
        <v>709</v>
      </c>
      <c r="Q78" s="265" t="s">
        <v>620</v>
      </c>
      <c r="R78" s="265" t="s">
        <v>620</v>
      </c>
      <c r="S78" s="265">
        <v>79397</v>
      </c>
      <c r="T78" s="265" t="s">
        <v>970</v>
      </c>
      <c r="U78" s="265" t="s">
        <v>620</v>
      </c>
      <c r="V78" s="265" t="s">
        <v>1019</v>
      </c>
      <c r="W78" s="265" t="s">
        <v>1020</v>
      </c>
      <c r="X78" s="265"/>
      <c r="Y78" s="265" t="s">
        <v>1017</v>
      </c>
      <c r="Z78" s="265">
        <v>9</v>
      </c>
      <c r="AA78" s="266">
        <v>44218</v>
      </c>
      <c r="AB78" s="265">
        <v>1990</v>
      </c>
      <c r="AC78" s="265" t="s">
        <v>625</v>
      </c>
      <c r="AD78" s="267">
        <v>10.61</v>
      </c>
      <c r="AE78" s="265" t="s">
        <v>626</v>
      </c>
      <c r="AF78" s="265">
        <v>2021</v>
      </c>
      <c r="AG78" s="265">
        <v>1</v>
      </c>
    </row>
    <row r="79" spans="1:33">
      <c r="A79" s="265" t="s">
        <v>612</v>
      </c>
      <c r="B79" s="265" t="s">
        <v>1021</v>
      </c>
      <c r="C79" s="266">
        <v>44218</v>
      </c>
      <c r="D79" s="266" t="e">
        <f>VLOOKUP($B79,#REF!,3,FALSE)</f>
        <v>#REF!</v>
      </c>
      <c r="E79" s="266">
        <v>44221</v>
      </c>
      <c r="F79" s="265" t="s">
        <v>614</v>
      </c>
      <c r="G79" s="265">
        <v>72440</v>
      </c>
      <c r="H79" s="265" t="s">
        <v>964</v>
      </c>
      <c r="I79" s="265" t="s">
        <v>616</v>
      </c>
      <c r="J79" s="265" t="s">
        <v>617</v>
      </c>
      <c r="K79" s="265">
        <v>92140</v>
      </c>
      <c r="L79" s="265">
        <v>2001</v>
      </c>
      <c r="M79" s="265">
        <v>11363</v>
      </c>
      <c r="N79" s="265" t="s">
        <v>614</v>
      </c>
      <c r="O79" s="265">
        <v>118983</v>
      </c>
      <c r="P79" s="265" t="s">
        <v>709</v>
      </c>
      <c r="Q79" s="265" t="s">
        <v>620</v>
      </c>
      <c r="R79" s="265" t="s">
        <v>620</v>
      </c>
      <c r="S79" s="265">
        <v>79397</v>
      </c>
      <c r="T79" s="265" t="s">
        <v>970</v>
      </c>
      <c r="U79" s="265" t="s">
        <v>620</v>
      </c>
      <c r="V79" s="265" t="s">
        <v>1022</v>
      </c>
      <c r="W79" s="265" t="s">
        <v>1020</v>
      </c>
      <c r="X79" s="265"/>
      <c r="Y79" s="265" t="s">
        <v>1017</v>
      </c>
      <c r="Z79" s="265">
        <v>10</v>
      </c>
      <c r="AA79" s="266">
        <v>44218</v>
      </c>
      <c r="AB79" s="265">
        <v>1990</v>
      </c>
      <c r="AC79" s="265" t="s">
        <v>625</v>
      </c>
      <c r="AD79" s="267">
        <v>10.61</v>
      </c>
      <c r="AE79" s="265" t="s">
        <v>626</v>
      </c>
      <c r="AF79" s="265">
        <v>2021</v>
      </c>
      <c r="AG79" s="265">
        <v>1</v>
      </c>
    </row>
    <row r="80" spans="1:33">
      <c r="A80" s="265" t="s">
        <v>612</v>
      </c>
      <c r="B80" s="265" t="s">
        <v>1023</v>
      </c>
      <c r="C80" s="266">
        <v>44218</v>
      </c>
      <c r="D80" s="266" t="e">
        <f>VLOOKUP($B80,#REF!,3,FALSE)</f>
        <v>#REF!</v>
      </c>
      <c r="E80" s="266">
        <v>44221</v>
      </c>
      <c r="F80" s="265" t="s">
        <v>614</v>
      </c>
      <c r="G80" s="265">
        <v>72440</v>
      </c>
      <c r="H80" s="265" t="s">
        <v>964</v>
      </c>
      <c r="I80" s="265" t="s">
        <v>616</v>
      </c>
      <c r="J80" s="265" t="s">
        <v>617</v>
      </c>
      <c r="K80" s="265">
        <v>92140</v>
      </c>
      <c r="L80" s="265">
        <v>2001</v>
      </c>
      <c r="M80" s="265">
        <v>11363</v>
      </c>
      <c r="N80" s="265" t="s">
        <v>614</v>
      </c>
      <c r="O80" s="265">
        <v>118983</v>
      </c>
      <c r="P80" s="265" t="s">
        <v>709</v>
      </c>
      <c r="Q80" s="265" t="s">
        <v>620</v>
      </c>
      <c r="R80" s="265" t="s">
        <v>620</v>
      </c>
      <c r="S80" s="265">
        <v>79397</v>
      </c>
      <c r="T80" s="265" t="s">
        <v>970</v>
      </c>
      <c r="U80" s="265" t="s">
        <v>620</v>
      </c>
      <c r="V80" s="265" t="s">
        <v>1024</v>
      </c>
      <c r="W80" s="265" t="s">
        <v>1020</v>
      </c>
      <c r="X80" s="265"/>
      <c r="Y80" s="265" t="s">
        <v>1017</v>
      </c>
      <c r="Z80" s="265">
        <v>11</v>
      </c>
      <c r="AA80" s="266">
        <v>44218</v>
      </c>
      <c r="AB80" s="265">
        <v>1990</v>
      </c>
      <c r="AC80" s="265" t="s">
        <v>625</v>
      </c>
      <c r="AD80" s="267">
        <v>10.61</v>
      </c>
      <c r="AE80" s="265" t="s">
        <v>626</v>
      </c>
      <c r="AF80" s="265">
        <v>2021</v>
      </c>
      <c r="AG80" s="265">
        <v>1</v>
      </c>
    </row>
    <row r="81" spans="1:33">
      <c r="A81" s="265" t="s">
        <v>612</v>
      </c>
      <c r="B81" s="265" t="s">
        <v>1025</v>
      </c>
      <c r="C81" s="266">
        <v>44218</v>
      </c>
      <c r="D81" s="266" t="e">
        <f>VLOOKUP($B81,#REF!,3,FALSE)</f>
        <v>#REF!</v>
      </c>
      <c r="E81" s="266">
        <v>44221</v>
      </c>
      <c r="F81" s="265" t="s">
        <v>614</v>
      </c>
      <c r="G81" s="265">
        <v>72440</v>
      </c>
      <c r="H81" s="265" t="s">
        <v>964</v>
      </c>
      <c r="I81" s="265" t="s">
        <v>616</v>
      </c>
      <c r="J81" s="265" t="s">
        <v>617</v>
      </c>
      <c r="K81" s="265">
        <v>92140</v>
      </c>
      <c r="L81" s="265">
        <v>2001</v>
      </c>
      <c r="M81" s="265">
        <v>11363</v>
      </c>
      <c r="N81" s="265" t="s">
        <v>614</v>
      </c>
      <c r="O81" s="265">
        <v>118983</v>
      </c>
      <c r="P81" s="265" t="s">
        <v>709</v>
      </c>
      <c r="Q81" s="265" t="s">
        <v>620</v>
      </c>
      <c r="R81" s="265" t="s">
        <v>620</v>
      </c>
      <c r="S81" s="265">
        <v>79397</v>
      </c>
      <c r="T81" s="265" t="s">
        <v>970</v>
      </c>
      <c r="U81" s="265" t="s">
        <v>620</v>
      </c>
      <c r="V81" s="265" t="s">
        <v>1026</v>
      </c>
      <c r="W81" s="265" t="s">
        <v>1020</v>
      </c>
      <c r="X81" s="265"/>
      <c r="Y81" s="265" t="s">
        <v>1017</v>
      </c>
      <c r="Z81" s="265">
        <v>12</v>
      </c>
      <c r="AA81" s="266">
        <v>44218</v>
      </c>
      <c r="AB81" s="265">
        <v>1990</v>
      </c>
      <c r="AC81" s="265" t="s">
        <v>625</v>
      </c>
      <c r="AD81" s="267">
        <v>10.61</v>
      </c>
      <c r="AE81" s="265" t="s">
        <v>626</v>
      </c>
      <c r="AF81" s="265">
        <v>2021</v>
      </c>
      <c r="AG81" s="265">
        <v>1</v>
      </c>
    </row>
    <row r="82" spans="1:33">
      <c r="A82" s="265" t="s">
        <v>612</v>
      </c>
      <c r="B82" s="265" t="s">
        <v>1027</v>
      </c>
      <c r="C82" s="266">
        <v>44218</v>
      </c>
      <c r="D82" s="266" t="e">
        <f>VLOOKUP($B82,#REF!,3,FALSE)</f>
        <v>#REF!</v>
      </c>
      <c r="E82" s="266">
        <v>44221</v>
      </c>
      <c r="F82" s="265" t="s">
        <v>614</v>
      </c>
      <c r="G82" s="265">
        <v>72440</v>
      </c>
      <c r="H82" s="265" t="s">
        <v>964</v>
      </c>
      <c r="I82" s="265" t="s">
        <v>616</v>
      </c>
      <c r="J82" s="265" t="s">
        <v>617</v>
      </c>
      <c r="K82" s="265">
        <v>92140</v>
      </c>
      <c r="L82" s="265">
        <v>2001</v>
      </c>
      <c r="M82" s="265">
        <v>11363</v>
      </c>
      <c r="N82" s="265" t="s">
        <v>614</v>
      </c>
      <c r="O82" s="265">
        <v>118983</v>
      </c>
      <c r="P82" s="265" t="s">
        <v>709</v>
      </c>
      <c r="Q82" s="265" t="s">
        <v>620</v>
      </c>
      <c r="R82" s="265" t="s">
        <v>620</v>
      </c>
      <c r="S82" s="265">
        <v>79397</v>
      </c>
      <c r="T82" s="265" t="s">
        <v>970</v>
      </c>
      <c r="U82" s="265" t="s">
        <v>620</v>
      </c>
      <c r="V82" s="265" t="s">
        <v>1028</v>
      </c>
      <c r="W82" s="265" t="s">
        <v>1020</v>
      </c>
      <c r="X82" s="265"/>
      <c r="Y82" s="265" t="s">
        <v>1017</v>
      </c>
      <c r="Z82" s="265">
        <v>13</v>
      </c>
      <c r="AA82" s="266">
        <v>44218</v>
      </c>
      <c r="AB82" s="265">
        <v>704.31</v>
      </c>
      <c r="AC82" s="265" t="s">
        <v>625</v>
      </c>
      <c r="AD82" s="267">
        <v>3.76</v>
      </c>
      <c r="AE82" s="265" t="s">
        <v>626</v>
      </c>
      <c r="AF82" s="265">
        <v>2021</v>
      </c>
      <c r="AG82" s="265">
        <v>1</v>
      </c>
    </row>
    <row r="83" spans="1:33">
      <c r="A83" s="265" t="s">
        <v>612</v>
      </c>
      <c r="B83" s="265" t="s">
        <v>1029</v>
      </c>
      <c r="C83" s="266">
        <v>44235</v>
      </c>
      <c r="D83" s="266" t="e">
        <f>VLOOKUP($B83,#REF!,3,FALSE)</f>
        <v>#REF!</v>
      </c>
      <c r="E83" s="266">
        <v>44237</v>
      </c>
      <c r="F83" s="265" t="s">
        <v>614</v>
      </c>
      <c r="G83" s="265">
        <v>74220</v>
      </c>
      <c r="H83" s="265" t="s">
        <v>1030</v>
      </c>
      <c r="I83" s="265" t="s">
        <v>616</v>
      </c>
      <c r="J83" s="265" t="s">
        <v>617</v>
      </c>
      <c r="K83" s="265">
        <v>92140</v>
      </c>
      <c r="L83" s="265">
        <v>2001</v>
      </c>
      <c r="M83" s="265">
        <v>11363</v>
      </c>
      <c r="N83" s="265" t="s">
        <v>614</v>
      </c>
      <c r="O83" s="265">
        <v>118983</v>
      </c>
      <c r="P83" s="265" t="s">
        <v>1031</v>
      </c>
      <c r="Q83" s="265" t="s">
        <v>620</v>
      </c>
      <c r="R83" s="265" t="s">
        <v>620</v>
      </c>
      <c r="S83" s="265">
        <v>89742</v>
      </c>
      <c r="T83" s="265" t="s">
        <v>1032</v>
      </c>
      <c r="U83" s="265" t="s">
        <v>620</v>
      </c>
      <c r="V83" s="265" t="s">
        <v>1033</v>
      </c>
      <c r="W83" s="265" t="s">
        <v>1034</v>
      </c>
      <c r="X83" s="265"/>
      <c r="Y83" s="265" t="s">
        <v>1035</v>
      </c>
      <c r="Z83" s="265">
        <v>14</v>
      </c>
      <c r="AA83" s="266">
        <v>44235</v>
      </c>
      <c r="AB83" s="265">
        <v>1620</v>
      </c>
      <c r="AC83" s="265" t="s">
        <v>625</v>
      </c>
      <c r="AD83" s="267">
        <v>8.44</v>
      </c>
      <c r="AE83" s="265" t="s">
        <v>626</v>
      </c>
      <c r="AF83" s="265">
        <v>2021</v>
      </c>
      <c r="AG83" s="265">
        <v>2</v>
      </c>
    </row>
    <row r="84" spans="1:33">
      <c r="A84" s="265" t="s">
        <v>612</v>
      </c>
      <c r="B84" s="265" t="s">
        <v>1036</v>
      </c>
      <c r="C84" s="266">
        <v>44236</v>
      </c>
      <c r="D84" s="266" t="e">
        <f>VLOOKUP($B84,#REF!,3,FALSE)</f>
        <v>#REF!</v>
      </c>
      <c r="E84" s="266">
        <v>44236</v>
      </c>
      <c r="F84" s="265" t="s">
        <v>614</v>
      </c>
      <c r="G84" s="265">
        <v>72440</v>
      </c>
      <c r="H84" s="265" t="s">
        <v>964</v>
      </c>
      <c r="I84" s="265" t="s">
        <v>616</v>
      </c>
      <c r="J84" s="265" t="s">
        <v>617</v>
      </c>
      <c r="K84" s="265">
        <v>92140</v>
      </c>
      <c r="L84" s="265">
        <v>2001</v>
      </c>
      <c r="M84" s="265">
        <v>11363</v>
      </c>
      <c r="N84" s="265" t="s">
        <v>614</v>
      </c>
      <c r="O84" s="265">
        <v>118983</v>
      </c>
      <c r="P84" s="265" t="s">
        <v>709</v>
      </c>
      <c r="Q84" s="265" t="s">
        <v>620</v>
      </c>
      <c r="R84" s="265" t="s">
        <v>620</v>
      </c>
      <c r="S84" s="265">
        <v>59497</v>
      </c>
      <c r="T84" s="265" t="s">
        <v>965</v>
      </c>
      <c r="U84" s="265" t="s">
        <v>620</v>
      </c>
      <c r="V84" s="265" t="s">
        <v>1037</v>
      </c>
      <c r="W84" s="265" t="s">
        <v>1038</v>
      </c>
      <c r="X84" s="265"/>
      <c r="Y84" s="265" t="s">
        <v>1039</v>
      </c>
      <c r="Z84" s="265">
        <v>14</v>
      </c>
      <c r="AA84" s="266">
        <v>44236</v>
      </c>
      <c r="AB84" s="265">
        <v>9900</v>
      </c>
      <c r="AC84" s="265" t="s">
        <v>625</v>
      </c>
      <c r="AD84" s="267">
        <v>51.6</v>
      </c>
      <c r="AE84" s="265" t="s">
        <v>626</v>
      </c>
      <c r="AF84" s="265">
        <v>2021</v>
      </c>
      <c r="AG84" s="265">
        <v>2</v>
      </c>
    </row>
    <row r="85" spans="1:33">
      <c r="A85" s="265" t="s">
        <v>612</v>
      </c>
      <c r="B85" s="265" t="s">
        <v>1040</v>
      </c>
      <c r="C85" s="266">
        <v>44250</v>
      </c>
      <c r="D85" s="266" t="e">
        <f>VLOOKUP($B85,#REF!,3,FALSE)</f>
        <v>#REF!</v>
      </c>
      <c r="E85" s="266">
        <v>44250</v>
      </c>
      <c r="F85" s="265" t="s">
        <v>614</v>
      </c>
      <c r="G85" s="265">
        <v>72440</v>
      </c>
      <c r="H85" s="265" t="s">
        <v>964</v>
      </c>
      <c r="I85" s="265" t="s">
        <v>616</v>
      </c>
      <c r="J85" s="265" t="s">
        <v>617</v>
      </c>
      <c r="K85" s="265">
        <v>92140</v>
      </c>
      <c r="L85" s="265">
        <v>2001</v>
      </c>
      <c r="M85" s="265">
        <v>11363</v>
      </c>
      <c r="N85" s="265" t="s">
        <v>614</v>
      </c>
      <c r="O85" s="265">
        <v>118983</v>
      </c>
      <c r="P85" s="265" t="s">
        <v>709</v>
      </c>
      <c r="Q85" s="265" t="s">
        <v>620</v>
      </c>
      <c r="R85" s="265" t="s">
        <v>620</v>
      </c>
      <c r="S85" s="265">
        <v>79397</v>
      </c>
      <c r="T85" s="265" t="s">
        <v>970</v>
      </c>
      <c r="U85" s="265" t="s">
        <v>620</v>
      </c>
      <c r="V85" s="265" t="s">
        <v>1041</v>
      </c>
      <c r="W85" s="265" t="s">
        <v>1042</v>
      </c>
      <c r="X85" s="265"/>
      <c r="Y85" s="265" t="s">
        <v>1043</v>
      </c>
      <c r="Z85" s="265">
        <v>16</v>
      </c>
      <c r="AA85" s="266">
        <v>44250</v>
      </c>
      <c r="AB85" s="265">
        <v>1990</v>
      </c>
      <c r="AC85" s="265" t="s">
        <v>625</v>
      </c>
      <c r="AD85" s="267">
        <v>10.37</v>
      </c>
      <c r="AE85" s="265" t="s">
        <v>626</v>
      </c>
      <c r="AF85" s="265">
        <v>2021</v>
      </c>
      <c r="AG85" s="265">
        <v>2</v>
      </c>
    </row>
    <row r="86" spans="1:33">
      <c r="A86" s="265" t="s">
        <v>612</v>
      </c>
      <c r="B86" s="265" t="s">
        <v>1044</v>
      </c>
      <c r="C86" s="266">
        <v>44251</v>
      </c>
      <c r="D86" s="266" t="e">
        <f>VLOOKUP($B86,#REF!,3,FALSE)</f>
        <v>#REF!</v>
      </c>
      <c r="E86" s="266">
        <v>44251</v>
      </c>
      <c r="F86" s="265" t="s">
        <v>614</v>
      </c>
      <c r="G86" s="265">
        <v>76125</v>
      </c>
      <c r="H86" s="265" t="s">
        <v>653</v>
      </c>
      <c r="I86" s="265" t="s">
        <v>616</v>
      </c>
      <c r="J86" s="265" t="s">
        <v>617</v>
      </c>
      <c r="K86" s="265">
        <v>92140</v>
      </c>
      <c r="L86" s="265">
        <v>2001</v>
      </c>
      <c r="M86" s="265">
        <v>11363</v>
      </c>
      <c r="N86" s="265" t="s">
        <v>614</v>
      </c>
      <c r="O86" s="265">
        <v>118983</v>
      </c>
      <c r="P86" s="265" t="s">
        <v>709</v>
      </c>
      <c r="Q86" s="265" t="s">
        <v>620</v>
      </c>
      <c r="R86" s="265" t="s">
        <v>620</v>
      </c>
      <c r="S86" s="265">
        <v>79397</v>
      </c>
      <c r="T86" s="265" t="s">
        <v>970</v>
      </c>
      <c r="U86" s="265" t="s">
        <v>620</v>
      </c>
      <c r="V86" s="265" t="s">
        <v>653</v>
      </c>
      <c r="W86" s="265" t="s">
        <v>1042</v>
      </c>
      <c r="X86" s="265"/>
      <c r="Y86" s="265" t="s">
        <v>1045</v>
      </c>
      <c r="Z86" s="265">
        <v>31</v>
      </c>
      <c r="AA86" s="266">
        <v>44251</v>
      </c>
      <c r="AB86" s="265">
        <v>0</v>
      </c>
      <c r="AC86" s="265" t="s">
        <v>625</v>
      </c>
      <c r="AD86" s="267">
        <v>0</v>
      </c>
      <c r="AE86" s="265" t="s">
        <v>626</v>
      </c>
      <c r="AF86" s="265">
        <v>2021</v>
      </c>
      <c r="AG86" s="265">
        <v>2</v>
      </c>
    </row>
    <row r="87" spans="1:33">
      <c r="A87" s="265" t="s">
        <v>612</v>
      </c>
      <c r="B87" s="265" t="s">
        <v>1046</v>
      </c>
      <c r="C87" s="266">
        <v>44250</v>
      </c>
      <c r="D87" s="266" t="e">
        <f>VLOOKUP($B87,#REF!,3,FALSE)</f>
        <v>#REF!</v>
      </c>
      <c r="E87" s="266">
        <v>44250</v>
      </c>
      <c r="F87" s="265" t="s">
        <v>614</v>
      </c>
      <c r="G87" s="265">
        <v>72440</v>
      </c>
      <c r="H87" s="265" t="s">
        <v>964</v>
      </c>
      <c r="I87" s="265" t="s">
        <v>616</v>
      </c>
      <c r="J87" s="265" t="s">
        <v>617</v>
      </c>
      <c r="K87" s="265">
        <v>92140</v>
      </c>
      <c r="L87" s="265">
        <v>2001</v>
      </c>
      <c r="M87" s="265">
        <v>11363</v>
      </c>
      <c r="N87" s="265" t="s">
        <v>614</v>
      </c>
      <c r="O87" s="265">
        <v>118983</v>
      </c>
      <c r="P87" s="265" t="s">
        <v>709</v>
      </c>
      <c r="Q87" s="265" t="s">
        <v>620</v>
      </c>
      <c r="R87" s="265" t="s">
        <v>620</v>
      </c>
      <c r="S87" s="265">
        <v>79397</v>
      </c>
      <c r="T87" s="265" t="s">
        <v>970</v>
      </c>
      <c r="U87" s="265" t="s">
        <v>620</v>
      </c>
      <c r="V87" s="265" t="s">
        <v>1047</v>
      </c>
      <c r="W87" s="265" t="s">
        <v>1042</v>
      </c>
      <c r="X87" s="265"/>
      <c r="Y87" s="265" t="s">
        <v>1043</v>
      </c>
      <c r="Z87" s="265">
        <v>12</v>
      </c>
      <c r="AA87" s="266">
        <v>44250</v>
      </c>
      <c r="AB87" s="265">
        <v>1990</v>
      </c>
      <c r="AC87" s="265" t="s">
        <v>625</v>
      </c>
      <c r="AD87" s="267">
        <v>10.37</v>
      </c>
      <c r="AE87" s="265" t="s">
        <v>626</v>
      </c>
      <c r="AF87" s="265">
        <v>2021</v>
      </c>
      <c r="AG87" s="265">
        <v>2</v>
      </c>
    </row>
    <row r="88" spans="1:33">
      <c r="A88" s="265" t="s">
        <v>612</v>
      </c>
      <c r="B88" s="265" t="s">
        <v>1048</v>
      </c>
      <c r="C88" s="266">
        <v>44251</v>
      </c>
      <c r="D88" s="266" t="e">
        <f>VLOOKUP($B88,#REF!,3,FALSE)</f>
        <v>#REF!</v>
      </c>
      <c r="E88" s="266">
        <v>44251</v>
      </c>
      <c r="F88" s="265" t="s">
        <v>614</v>
      </c>
      <c r="G88" s="265">
        <v>76125</v>
      </c>
      <c r="H88" s="265" t="s">
        <v>653</v>
      </c>
      <c r="I88" s="265" t="s">
        <v>616</v>
      </c>
      <c r="J88" s="265" t="s">
        <v>617</v>
      </c>
      <c r="K88" s="265">
        <v>92140</v>
      </c>
      <c r="L88" s="265">
        <v>2001</v>
      </c>
      <c r="M88" s="265">
        <v>11363</v>
      </c>
      <c r="N88" s="265" t="s">
        <v>614</v>
      </c>
      <c r="O88" s="265">
        <v>118983</v>
      </c>
      <c r="P88" s="265" t="s">
        <v>709</v>
      </c>
      <c r="Q88" s="265" t="s">
        <v>620</v>
      </c>
      <c r="R88" s="265" t="s">
        <v>620</v>
      </c>
      <c r="S88" s="265">
        <v>79397</v>
      </c>
      <c r="T88" s="265" t="s">
        <v>970</v>
      </c>
      <c r="U88" s="265" t="s">
        <v>620</v>
      </c>
      <c r="V88" s="265" t="s">
        <v>653</v>
      </c>
      <c r="W88" s="265" t="s">
        <v>1042</v>
      </c>
      <c r="X88" s="265"/>
      <c r="Y88" s="265" t="s">
        <v>1045</v>
      </c>
      <c r="Z88" s="265">
        <v>32</v>
      </c>
      <c r="AA88" s="266">
        <v>44251</v>
      </c>
      <c r="AB88" s="265">
        <v>0</v>
      </c>
      <c r="AC88" s="265" t="s">
        <v>625</v>
      </c>
      <c r="AD88" s="267">
        <v>0</v>
      </c>
      <c r="AE88" s="265" t="s">
        <v>626</v>
      </c>
      <c r="AF88" s="265">
        <v>2021</v>
      </c>
      <c r="AG88" s="265">
        <v>2</v>
      </c>
    </row>
    <row r="89" spans="1:33">
      <c r="A89" s="265" t="s">
        <v>612</v>
      </c>
      <c r="B89" s="265" t="s">
        <v>1049</v>
      </c>
      <c r="C89" s="266">
        <v>44250</v>
      </c>
      <c r="D89" s="266" t="e">
        <f>VLOOKUP($B89,#REF!,3,FALSE)</f>
        <v>#REF!</v>
      </c>
      <c r="E89" s="266">
        <v>44250</v>
      </c>
      <c r="F89" s="265" t="s">
        <v>614</v>
      </c>
      <c r="G89" s="265">
        <v>72440</v>
      </c>
      <c r="H89" s="265" t="s">
        <v>964</v>
      </c>
      <c r="I89" s="265" t="s">
        <v>616</v>
      </c>
      <c r="J89" s="265" t="s">
        <v>617</v>
      </c>
      <c r="K89" s="265">
        <v>92140</v>
      </c>
      <c r="L89" s="265">
        <v>2001</v>
      </c>
      <c r="M89" s="265">
        <v>11363</v>
      </c>
      <c r="N89" s="265" t="s">
        <v>614</v>
      </c>
      <c r="O89" s="265">
        <v>118983</v>
      </c>
      <c r="P89" s="265" t="s">
        <v>709</v>
      </c>
      <c r="Q89" s="265" t="s">
        <v>620</v>
      </c>
      <c r="R89" s="265" t="s">
        <v>620</v>
      </c>
      <c r="S89" s="265">
        <v>79397</v>
      </c>
      <c r="T89" s="265" t="s">
        <v>970</v>
      </c>
      <c r="U89" s="265" t="s">
        <v>620</v>
      </c>
      <c r="V89" s="265" t="s">
        <v>1050</v>
      </c>
      <c r="W89" s="265" t="s">
        <v>1042</v>
      </c>
      <c r="X89" s="265"/>
      <c r="Y89" s="265" t="s">
        <v>1043</v>
      </c>
      <c r="Z89" s="265">
        <v>13</v>
      </c>
      <c r="AA89" s="266">
        <v>44250</v>
      </c>
      <c r="AB89" s="265">
        <v>1990</v>
      </c>
      <c r="AC89" s="265" t="s">
        <v>625</v>
      </c>
      <c r="AD89" s="267">
        <v>10.37</v>
      </c>
      <c r="AE89" s="265" t="s">
        <v>626</v>
      </c>
      <c r="AF89" s="265">
        <v>2021</v>
      </c>
      <c r="AG89" s="265">
        <v>2</v>
      </c>
    </row>
    <row r="90" spans="1:33">
      <c r="A90" s="265" t="s">
        <v>612</v>
      </c>
      <c r="B90" s="265" t="s">
        <v>1051</v>
      </c>
      <c r="C90" s="266">
        <v>44251</v>
      </c>
      <c r="D90" s="266" t="e">
        <f>VLOOKUP($B90,#REF!,3,FALSE)</f>
        <v>#REF!</v>
      </c>
      <c r="E90" s="266">
        <v>44251</v>
      </c>
      <c r="F90" s="265" t="s">
        <v>614</v>
      </c>
      <c r="G90" s="265">
        <v>76125</v>
      </c>
      <c r="H90" s="265" t="s">
        <v>653</v>
      </c>
      <c r="I90" s="265" t="s">
        <v>616</v>
      </c>
      <c r="J90" s="265" t="s">
        <v>617</v>
      </c>
      <c r="K90" s="265">
        <v>92140</v>
      </c>
      <c r="L90" s="265">
        <v>2001</v>
      </c>
      <c r="M90" s="265">
        <v>11363</v>
      </c>
      <c r="N90" s="265" t="s">
        <v>614</v>
      </c>
      <c r="O90" s="265">
        <v>118983</v>
      </c>
      <c r="P90" s="265" t="s">
        <v>709</v>
      </c>
      <c r="Q90" s="265" t="s">
        <v>620</v>
      </c>
      <c r="R90" s="265" t="s">
        <v>620</v>
      </c>
      <c r="S90" s="265">
        <v>79397</v>
      </c>
      <c r="T90" s="265" t="s">
        <v>970</v>
      </c>
      <c r="U90" s="265" t="s">
        <v>620</v>
      </c>
      <c r="V90" s="265" t="s">
        <v>653</v>
      </c>
      <c r="W90" s="265" t="s">
        <v>1042</v>
      </c>
      <c r="X90" s="265"/>
      <c r="Y90" s="265" t="s">
        <v>1045</v>
      </c>
      <c r="Z90" s="265">
        <v>33</v>
      </c>
      <c r="AA90" s="266">
        <v>44251</v>
      </c>
      <c r="AB90" s="265">
        <v>0</v>
      </c>
      <c r="AC90" s="265" t="s">
        <v>625</v>
      </c>
      <c r="AD90" s="267">
        <v>0</v>
      </c>
      <c r="AE90" s="265" t="s">
        <v>626</v>
      </c>
      <c r="AF90" s="265">
        <v>2021</v>
      </c>
      <c r="AG90" s="265">
        <v>2</v>
      </c>
    </row>
    <row r="91" spans="1:33">
      <c r="A91" s="265" t="s">
        <v>612</v>
      </c>
      <c r="B91" s="265" t="s">
        <v>1052</v>
      </c>
      <c r="C91" s="266">
        <v>44250</v>
      </c>
      <c r="D91" s="266" t="e">
        <f>VLOOKUP($B91,#REF!,3,FALSE)</f>
        <v>#REF!</v>
      </c>
      <c r="E91" s="266">
        <v>44250</v>
      </c>
      <c r="F91" s="265" t="s">
        <v>614</v>
      </c>
      <c r="G91" s="265">
        <v>72440</v>
      </c>
      <c r="H91" s="265" t="s">
        <v>964</v>
      </c>
      <c r="I91" s="265" t="s">
        <v>616</v>
      </c>
      <c r="J91" s="265" t="s">
        <v>617</v>
      </c>
      <c r="K91" s="265">
        <v>92140</v>
      </c>
      <c r="L91" s="265">
        <v>2001</v>
      </c>
      <c r="M91" s="265">
        <v>11363</v>
      </c>
      <c r="N91" s="265" t="s">
        <v>614</v>
      </c>
      <c r="O91" s="265">
        <v>118983</v>
      </c>
      <c r="P91" s="265" t="s">
        <v>709</v>
      </c>
      <c r="Q91" s="265" t="s">
        <v>620</v>
      </c>
      <c r="R91" s="265" t="s">
        <v>620</v>
      </c>
      <c r="S91" s="265">
        <v>79397</v>
      </c>
      <c r="T91" s="265" t="s">
        <v>970</v>
      </c>
      <c r="U91" s="265" t="s">
        <v>620</v>
      </c>
      <c r="V91" s="265" t="s">
        <v>1053</v>
      </c>
      <c r="W91" s="265" t="s">
        <v>1042</v>
      </c>
      <c r="X91" s="265"/>
      <c r="Y91" s="265" t="s">
        <v>1043</v>
      </c>
      <c r="Z91" s="265">
        <v>14</v>
      </c>
      <c r="AA91" s="266">
        <v>44250</v>
      </c>
      <c r="AB91" s="265">
        <v>1990</v>
      </c>
      <c r="AC91" s="265" t="s">
        <v>625</v>
      </c>
      <c r="AD91" s="267">
        <v>10.37</v>
      </c>
      <c r="AE91" s="265" t="s">
        <v>626</v>
      </c>
      <c r="AF91" s="265">
        <v>2021</v>
      </c>
      <c r="AG91" s="265">
        <v>2</v>
      </c>
    </row>
    <row r="92" spans="1:33">
      <c r="A92" s="265" t="s">
        <v>612</v>
      </c>
      <c r="B92" s="265" t="s">
        <v>1054</v>
      </c>
      <c r="C92" s="266">
        <v>44251</v>
      </c>
      <c r="D92" s="266" t="e">
        <f>VLOOKUP($B92,#REF!,3,FALSE)</f>
        <v>#REF!</v>
      </c>
      <c r="E92" s="266">
        <v>44251</v>
      </c>
      <c r="F92" s="265" t="s">
        <v>614</v>
      </c>
      <c r="G92" s="265">
        <v>76125</v>
      </c>
      <c r="H92" s="265" t="s">
        <v>653</v>
      </c>
      <c r="I92" s="265" t="s">
        <v>616</v>
      </c>
      <c r="J92" s="265" t="s">
        <v>617</v>
      </c>
      <c r="K92" s="265">
        <v>92140</v>
      </c>
      <c r="L92" s="265">
        <v>2001</v>
      </c>
      <c r="M92" s="265">
        <v>11363</v>
      </c>
      <c r="N92" s="265" t="s">
        <v>614</v>
      </c>
      <c r="O92" s="265">
        <v>118983</v>
      </c>
      <c r="P92" s="265" t="s">
        <v>709</v>
      </c>
      <c r="Q92" s="265" t="s">
        <v>620</v>
      </c>
      <c r="R92" s="265" t="s">
        <v>620</v>
      </c>
      <c r="S92" s="265">
        <v>79397</v>
      </c>
      <c r="T92" s="265" t="s">
        <v>970</v>
      </c>
      <c r="U92" s="265" t="s">
        <v>620</v>
      </c>
      <c r="V92" s="265" t="s">
        <v>653</v>
      </c>
      <c r="W92" s="265" t="s">
        <v>1042</v>
      </c>
      <c r="X92" s="265"/>
      <c r="Y92" s="265" t="s">
        <v>1045</v>
      </c>
      <c r="Z92" s="265">
        <v>29</v>
      </c>
      <c r="AA92" s="266">
        <v>44251</v>
      </c>
      <c r="AB92" s="265">
        <v>0</v>
      </c>
      <c r="AC92" s="265" t="s">
        <v>625</v>
      </c>
      <c r="AD92" s="267">
        <v>0</v>
      </c>
      <c r="AE92" s="265" t="s">
        <v>626</v>
      </c>
      <c r="AF92" s="265">
        <v>2021</v>
      </c>
      <c r="AG92" s="265">
        <v>2</v>
      </c>
    </row>
    <row r="93" spans="1:33">
      <c r="A93" s="265" t="s">
        <v>612</v>
      </c>
      <c r="B93" s="265" t="s">
        <v>1055</v>
      </c>
      <c r="C93" s="266">
        <v>44250</v>
      </c>
      <c r="D93" s="266" t="e">
        <f>VLOOKUP($B93,#REF!,3,FALSE)</f>
        <v>#REF!</v>
      </c>
      <c r="E93" s="266">
        <v>44250</v>
      </c>
      <c r="F93" s="265" t="s">
        <v>614</v>
      </c>
      <c r="G93" s="265">
        <v>72440</v>
      </c>
      <c r="H93" s="265" t="s">
        <v>964</v>
      </c>
      <c r="I93" s="265" t="s">
        <v>616</v>
      </c>
      <c r="J93" s="265" t="s">
        <v>617</v>
      </c>
      <c r="K93" s="265">
        <v>92140</v>
      </c>
      <c r="L93" s="265">
        <v>2001</v>
      </c>
      <c r="M93" s="265">
        <v>11363</v>
      </c>
      <c r="N93" s="265" t="s">
        <v>614</v>
      </c>
      <c r="O93" s="265">
        <v>118983</v>
      </c>
      <c r="P93" s="265" t="s">
        <v>709</v>
      </c>
      <c r="Q93" s="265" t="s">
        <v>620</v>
      </c>
      <c r="R93" s="265" t="s">
        <v>620</v>
      </c>
      <c r="S93" s="265">
        <v>79397</v>
      </c>
      <c r="T93" s="265" t="s">
        <v>970</v>
      </c>
      <c r="U93" s="265" t="s">
        <v>620</v>
      </c>
      <c r="V93" s="265" t="s">
        <v>1056</v>
      </c>
      <c r="W93" s="265" t="s">
        <v>1042</v>
      </c>
      <c r="X93" s="265"/>
      <c r="Y93" s="265" t="s">
        <v>1043</v>
      </c>
      <c r="Z93" s="265">
        <v>15</v>
      </c>
      <c r="AA93" s="266">
        <v>44250</v>
      </c>
      <c r="AB93" s="265">
        <v>1327.61</v>
      </c>
      <c r="AC93" s="265" t="s">
        <v>625</v>
      </c>
      <c r="AD93" s="267">
        <v>6.92</v>
      </c>
      <c r="AE93" s="265" t="s">
        <v>626</v>
      </c>
      <c r="AF93" s="265">
        <v>2021</v>
      </c>
      <c r="AG93" s="265">
        <v>2</v>
      </c>
    </row>
    <row r="94" spans="1:33">
      <c r="A94" s="265" t="s">
        <v>612</v>
      </c>
      <c r="B94" s="265" t="s">
        <v>1057</v>
      </c>
      <c r="C94" s="266">
        <v>44251</v>
      </c>
      <c r="D94" s="266" t="e">
        <f>VLOOKUP($B94,#REF!,3,FALSE)</f>
        <v>#REF!</v>
      </c>
      <c r="E94" s="266">
        <v>44251</v>
      </c>
      <c r="F94" s="265" t="s">
        <v>614</v>
      </c>
      <c r="G94" s="265">
        <v>76125</v>
      </c>
      <c r="H94" s="265" t="s">
        <v>653</v>
      </c>
      <c r="I94" s="265" t="s">
        <v>616</v>
      </c>
      <c r="J94" s="265" t="s">
        <v>617</v>
      </c>
      <c r="K94" s="265">
        <v>92140</v>
      </c>
      <c r="L94" s="265">
        <v>2001</v>
      </c>
      <c r="M94" s="265">
        <v>11363</v>
      </c>
      <c r="N94" s="265" t="s">
        <v>614</v>
      </c>
      <c r="O94" s="265">
        <v>118983</v>
      </c>
      <c r="P94" s="265" t="s">
        <v>709</v>
      </c>
      <c r="Q94" s="265" t="s">
        <v>620</v>
      </c>
      <c r="R94" s="265" t="s">
        <v>620</v>
      </c>
      <c r="S94" s="265">
        <v>79397</v>
      </c>
      <c r="T94" s="265" t="s">
        <v>970</v>
      </c>
      <c r="U94" s="265" t="s">
        <v>620</v>
      </c>
      <c r="V94" s="265" t="s">
        <v>653</v>
      </c>
      <c r="W94" s="265" t="s">
        <v>1042</v>
      </c>
      <c r="X94" s="265"/>
      <c r="Y94" s="265" t="s">
        <v>1045</v>
      </c>
      <c r="Z94" s="265">
        <v>30</v>
      </c>
      <c r="AA94" s="266">
        <v>44251</v>
      </c>
      <c r="AB94" s="265">
        <v>0</v>
      </c>
      <c r="AC94" s="265" t="s">
        <v>625</v>
      </c>
      <c r="AD94" s="267">
        <v>0</v>
      </c>
      <c r="AE94" s="265" t="s">
        <v>626</v>
      </c>
      <c r="AF94" s="265">
        <v>2021</v>
      </c>
      <c r="AG94" s="265">
        <v>2</v>
      </c>
    </row>
    <row r="95" spans="1:33">
      <c r="A95" s="265" t="s">
        <v>612</v>
      </c>
      <c r="B95" s="265" t="s">
        <v>1058</v>
      </c>
      <c r="C95" s="266">
        <v>44253</v>
      </c>
      <c r="D95" s="266" t="e">
        <f>VLOOKUP($B95,#REF!,3,FALSE)</f>
        <v>#REF!</v>
      </c>
      <c r="E95" s="266">
        <v>44258</v>
      </c>
      <c r="F95" s="265" t="s">
        <v>614</v>
      </c>
      <c r="G95" s="265">
        <v>72210</v>
      </c>
      <c r="H95" s="265" t="s">
        <v>1059</v>
      </c>
      <c r="I95" s="265" t="s">
        <v>616</v>
      </c>
      <c r="J95" s="265" t="s">
        <v>617</v>
      </c>
      <c r="K95" s="265">
        <v>92140</v>
      </c>
      <c r="L95" s="265">
        <v>2001</v>
      </c>
      <c r="M95" s="265">
        <v>11363</v>
      </c>
      <c r="N95" s="265" t="s">
        <v>614</v>
      </c>
      <c r="O95" s="265">
        <v>118983</v>
      </c>
      <c r="P95" s="265" t="s">
        <v>709</v>
      </c>
      <c r="Q95" s="265" t="s">
        <v>620</v>
      </c>
      <c r="R95" s="265" t="s">
        <v>620</v>
      </c>
      <c r="S95" s="265">
        <v>90555</v>
      </c>
      <c r="T95" s="265" t="s">
        <v>913</v>
      </c>
      <c r="U95" s="265" t="s">
        <v>620</v>
      </c>
      <c r="V95" s="265" t="s">
        <v>1060</v>
      </c>
      <c r="W95" s="265" t="s">
        <v>1061</v>
      </c>
      <c r="X95" s="265"/>
      <c r="Y95" s="265" t="s">
        <v>1062</v>
      </c>
      <c r="Z95" s="265">
        <v>12</v>
      </c>
      <c r="AA95" s="266">
        <v>44253</v>
      </c>
      <c r="AB95" s="265">
        <v>24000</v>
      </c>
      <c r="AC95" s="265" t="s">
        <v>625</v>
      </c>
      <c r="AD95" s="267">
        <v>125.09</v>
      </c>
      <c r="AE95" s="265" t="s">
        <v>626</v>
      </c>
      <c r="AF95" s="265">
        <v>2021</v>
      </c>
      <c r="AG95" s="265">
        <v>2</v>
      </c>
    </row>
    <row r="96" spans="1:33">
      <c r="A96" s="265" t="s">
        <v>612</v>
      </c>
      <c r="B96" s="265" t="s">
        <v>1063</v>
      </c>
      <c r="C96" s="266">
        <v>44258</v>
      </c>
      <c r="D96" s="266" t="e">
        <f>VLOOKUP($B96,#REF!,3,FALSE)</f>
        <v>#REF!</v>
      </c>
      <c r="E96" s="266">
        <v>44258</v>
      </c>
      <c r="F96" s="265" t="s">
        <v>614</v>
      </c>
      <c r="G96" s="265">
        <v>76135</v>
      </c>
      <c r="H96" s="265" t="s">
        <v>628</v>
      </c>
      <c r="I96" s="265" t="s">
        <v>616</v>
      </c>
      <c r="J96" s="265" t="s">
        <v>617</v>
      </c>
      <c r="K96" s="265">
        <v>92140</v>
      </c>
      <c r="L96" s="265">
        <v>2001</v>
      </c>
      <c r="M96" s="265">
        <v>11363</v>
      </c>
      <c r="N96" s="265" t="s">
        <v>614</v>
      </c>
      <c r="O96" s="265">
        <v>118983</v>
      </c>
      <c r="P96" s="265" t="s">
        <v>709</v>
      </c>
      <c r="Q96" s="265" t="s">
        <v>620</v>
      </c>
      <c r="R96" s="265" t="s">
        <v>620</v>
      </c>
      <c r="S96" s="265">
        <v>90555</v>
      </c>
      <c r="T96" s="265" t="s">
        <v>913</v>
      </c>
      <c r="U96" s="265" t="s">
        <v>620</v>
      </c>
      <c r="V96" s="265" t="s">
        <v>628</v>
      </c>
      <c r="W96" s="265" t="s">
        <v>1061</v>
      </c>
      <c r="X96" s="265"/>
      <c r="Y96" s="265" t="s">
        <v>1064</v>
      </c>
      <c r="Z96" s="265">
        <v>113</v>
      </c>
      <c r="AA96" s="266">
        <v>44258</v>
      </c>
      <c r="AB96" s="265">
        <v>0</v>
      </c>
      <c r="AC96" s="265" t="s">
        <v>625</v>
      </c>
      <c r="AD96" s="267">
        <v>-0.96</v>
      </c>
      <c r="AE96" s="265" t="s">
        <v>626</v>
      </c>
      <c r="AF96" s="265">
        <v>2021</v>
      </c>
      <c r="AG96" s="265">
        <v>3</v>
      </c>
    </row>
    <row r="97" spans="1:33">
      <c r="A97" s="265" t="s">
        <v>612</v>
      </c>
      <c r="B97" s="265" t="s">
        <v>1065</v>
      </c>
      <c r="C97" s="266">
        <v>44258</v>
      </c>
      <c r="D97" s="266" t="e">
        <f>VLOOKUP($B97,#REF!,3,FALSE)</f>
        <v>#REF!</v>
      </c>
      <c r="E97" s="266">
        <v>44260</v>
      </c>
      <c r="F97" s="265" t="s">
        <v>614</v>
      </c>
      <c r="G97" s="265">
        <v>74220</v>
      </c>
      <c r="H97" s="265" t="s">
        <v>1030</v>
      </c>
      <c r="I97" s="265" t="s">
        <v>616</v>
      </c>
      <c r="J97" s="265" t="s">
        <v>617</v>
      </c>
      <c r="K97" s="265">
        <v>92140</v>
      </c>
      <c r="L97" s="265">
        <v>2001</v>
      </c>
      <c r="M97" s="265">
        <v>11363</v>
      </c>
      <c r="N97" s="265" t="s">
        <v>614</v>
      </c>
      <c r="O97" s="265">
        <v>118983</v>
      </c>
      <c r="P97" s="265" t="s">
        <v>1031</v>
      </c>
      <c r="Q97" s="265" t="s">
        <v>620</v>
      </c>
      <c r="R97" s="265" t="s">
        <v>620</v>
      </c>
      <c r="S97" s="265">
        <v>94656</v>
      </c>
      <c r="T97" s="265" t="s">
        <v>1066</v>
      </c>
      <c r="U97" s="265" t="s">
        <v>620</v>
      </c>
      <c r="V97" s="265" t="s">
        <v>1067</v>
      </c>
      <c r="W97" s="265" t="s">
        <v>1068</v>
      </c>
      <c r="X97" s="265"/>
      <c r="Y97" s="265" t="s">
        <v>1069</v>
      </c>
      <c r="Z97" s="265">
        <v>17</v>
      </c>
      <c r="AA97" s="266">
        <v>44258</v>
      </c>
      <c r="AB97" s="265">
        <v>5220</v>
      </c>
      <c r="AC97" s="265" t="s">
        <v>625</v>
      </c>
      <c r="AD97" s="267">
        <v>27.21</v>
      </c>
      <c r="AE97" s="265" t="s">
        <v>626</v>
      </c>
      <c r="AF97" s="265">
        <v>2021</v>
      </c>
      <c r="AG97" s="265">
        <v>3</v>
      </c>
    </row>
    <row r="98" spans="1:33">
      <c r="A98" s="265" t="s">
        <v>612</v>
      </c>
      <c r="B98" s="265" t="s">
        <v>1070</v>
      </c>
      <c r="C98" s="266">
        <v>44263</v>
      </c>
      <c r="D98" s="266" t="e">
        <f>VLOOKUP($B98,#REF!,3,FALSE)</f>
        <v>#REF!</v>
      </c>
      <c r="E98" s="266">
        <v>44263</v>
      </c>
      <c r="F98" s="265" t="s">
        <v>614</v>
      </c>
      <c r="G98" s="265">
        <v>76135</v>
      </c>
      <c r="H98" s="265" t="s">
        <v>628</v>
      </c>
      <c r="I98" s="265" t="s">
        <v>616</v>
      </c>
      <c r="J98" s="265" t="s">
        <v>617</v>
      </c>
      <c r="K98" s="265">
        <v>92140</v>
      </c>
      <c r="L98" s="265">
        <v>2001</v>
      </c>
      <c r="M98" s="265">
        <v>11363</v>
      </c>
      <c r="N98" s="265" t="s">
        <v>614</v>
      </c>
      <c r="O98" s="265">
        <v>118983</v>
      </c>
      <c r="P98" s="265" t="s">
        <v>1031</v>
      </c>
      <c r="Q98" s="265" t="s">
        <v>620</v>
      </c>
      <c r="R98" s="265" t="s">
        <v>620</v>
      </c>
      <c r="S98" s="265">
        <v>94656</v>
      </c>
      <c r="T98" s="265" t="s">
        <v>1066</v>
      </c>
      <c r="U98" s="265" t="s">
        <v>620</v>
      </c>
      <c r="V98" s="265" t="s">
        <v>628</v>
      </c>
      <c r="W98" s="265" t="s">
        <v>1068</v>
      </c>
      <c r="X98" s="265"/>
      <c r="Y98" s="265" t="s">
        <v>1071</v>
      </c>
      <c r="Z98" s="265">
        <v>33</v>
      </c>
      <c r="AA98" s="266">
        <v>44263</v>
      </c>
      <c r="AB98" s="265">
        <v>0</v>
      </c>
      <c r="AC98" s="265" t="s">
        <v>625</v>
      </c>
      <c r="AD98" s="267">
        <v>-0.21</v>
      </c>
      <c r="AE98" s="265" t="s">
        <v>626</v>
      </c>
      <c r="AF98" s="265">
        <v>2021</v>
      </c>
      <c r="AG98" s="265">
        <v>3</v>
      </c>
    </row>
    <row r="99" spans="1:33">
      <c r="A99" s="265" t="s">
        <v>612</v>
      </c>
      <c r="B99" s="265" t="s">
        <v>1072</v>
      </c>
      <c r="C99" s="266">
        <v>44258</v>
      </c>
      <c r="D99" s="266" t="e">
        <f>VLOOKUP($B99,#REF!,3,FALSE)</f>
        <v>#REF!</v>
      </c>
      <c r="E99" s="266">
        <v>44260</v>
      </c>
      <c r="F99" s="265" t="s">
        <v>614</v>
      </c>
      <c r="G99" s="265">
        <v>74225</v>
      </c>
      <c r="H99" s="265" t="s">
        <v>1073</v>
      </c>
      <c r="I99" s="265" t="s">
        <v>616</v>
      </c>
      <c r="J99" s="265" t="s">
        <v>617</v>
      </c>
      <c r="K99" s="265">
        <v>92140</v>
      </c>
      <c r="L99" s="265">
        <v>2001</v>
      </c>
      <c r="M99" s="265">
        <v>11363</v>
      </c>
      <c r="N99" s="265" t="s">
        <v>614</v>
      </c>
      <c r="O99" s="265">
        <v>118983</v>
      </c>
      <c r="P99" s="265" t="s">
        <v>1031</v>
      </c>
      <c r="Q99" s="265" t="s">
        <v>620</v>
      </c>
      <c r="R99" s="265" t="s">
        <v>620</v>
      </c>
      <c r="S99" s="265">
        <v>94656</v>
      </c>
      <c r="T99" s="265" t="s">
        <v>1066</v>
      </c>
      <c r="U99" s="265" t="s">
        <v>620</v>
      </c>
      <c r="V99" s="265" t="s">
        <v>1074</v>
      </c>
      <c r="W99" s="265" t="s">
        <v>1068</v>
      </c>
      <c r="X99" s="265"/>
      <c r="Y99" s="265" t="s">
        <v>1069</v>
      </c>
      <c r="Z99" s="265">
        <v>18</v>
      </c>
      <c r="AA99" s="266">
        <v>44258</v>
      </c>
      <c r="AB99" s="265">
        <v>15200</v>
      </c>
      <c r="AC99" s="265" t="s">
        <v>625</v>
      </c>
      <c r="AD99" s="267">
        <v>79.22</v>
      </c>
      <c r="AE99" s="265" t="s">
        <v>626</v>
      </c>
      <c r="AF99" s="265">
        <v>2021</v>
      </c>
      <c r="AG99" s="265">
        <v>3</v>
      </c>
    </row>
    <row r="100" spans="1:33">
      <c r="A100" s="265" t="s">
        <v>612</v>
      </c>
      <c r="B100" s="265" t="s">
        <v>1075</v>
      </c>
      <c r="C100" s="266">
        <v>44263</v>
      </c>
      <c r="D100" s="266" t="e">
        <f>VLOOKUP($B100,#REF!,3,FALSE)</f>
        <v>#REF!</v>
      </c>
      <c r="E100" s="266">
        <v>44263</v>
      </c>
      <c r="F100" s="265" t="s">
        <v>614</v>
      </c>
      <c r="G100" s="265">
        <v>76135</v>
      </c>
      <c r="H100" s="265" t="s">
        <v>628</v>
      </c>
      <c r="I100" s="265" t="s">
        <v>616</v>
      </c>
      <c r="J100" s="265" t="s">
        <v>617</v>
      </c>
      <c r="K100" s="265">
        <v>92140</v>
      </c>
      <c r="L100" s="265">
        <v>2001</v>
      </c>
      <c r="M100" s="265">
        <v>11363</v>
      </c>
      <c r="N100" s="265" t="s">
        <v>614</v>
      </c>
      <c r="O100" s="265">
        <v>118983</v>
      </c>
      <c r="P100" s="265" t="s">
        <v>1031</v>
      </c>
      <c r="Q100" s="265" t="s">
        <v>620</v>
      </c>
      <c r="R100" s="265" t="s">
        <v>620</v>
      </c>
      <c r="S100" s="265">
        <v>94656</v>
      </c>
      <c r="T100" s="265" t="s">
        <v>1066</v>
      </c>
      <c r="U100" s="265" t="s">
        <v>620</v>
      </c>
      <c r="V100" s="265" t="s">
        <v>628</v>
      </c>
      <c r="W100" s="265" t="s">
        <v>1068</v>
      </c>
      <c r="X100" s="265"/>
      <c r="Y100" s="265" t="s">
        <v>1071</v>
      </c>
      <c r="Z100" s="265">
        <v>34</v>
      </c>
      <c r="AA100" s="266">
        <v>44263</v>
      </c>
      <c r="AB100" s="265">
        <v>0</v>
      </c>
      <c r="AC100" s="265" t="s">
        <v>625</v>
      </c>
      <c r="AD100" s="267">
        <v>-0.61</v>
      </c>
      <c r="AE100" s="265" t="s">
        <v>626</v>
      </c>
      <c r="AF100" s="265">
        <v>2021</v>
      </c>
      <c r="AG100" s="265">
        <v>3</v>
      </c>
    </row>
    <row r="101" spans="1:33">
      <c r="A101" s="265" t="s">
        <v>612</v>
      </c>
      <c r="B101" s="265" t="s">
        <v>1076</v>
      </c>
      <c r="C101" s="266">
        <v>44264</v>
      </c>
      <c r="D101" s="266" t="e">
        <f>VLOOKUP($B101,#REF!,3,FALSE)</f>
        <v>#REF!</v>
      </c>
      <c r="E101" s="266">
        <v>44264</v>
      </c>
      <c r="F101" s="265" t="s">
        <v>614</v>
      </c>
      <c r="G101" s="265">
        <v>71305</v>
      </c>
      <c r="H101" s="265" t="s">
        <v>1077</v>
      </c>
      <c r="I101" s="265" t="s">
        <v>616</v>
      </c>
      <c r="J101" s="265" t="s">
        <v>617</v>
      </c>
      <c r="K101" s="265">
        <v>92140</v>
      </c>
      <c r="L101" s="265">
        <v>2001</v>
      </c>
      <c r="M101" s="265">
        <v>11363</v>
      </c>
      <c r="N101" s="265" t="s">
        <v>614</v>
      </c>
      <c r="O101" s="265">
        <v>118983</v>
      </c>
      <c r="P101" s="265" t="s">
        <v>1078</v>
      </c>
      <c r="Q101" s="265" t="s">
        <v>619</v>
      </c>
      <c r="R101" s="265" t="s">
        <v>620</v>
      </c>
      <c r="S101" s="265">
        <v>87381</v>
      </c>
      <c r="T101" s="265" t="s">
        <v>1079</v>
      </c>
      <c r="U101" s="265" t="s">
        <v>620</v>
      </c>
      <c r="V101" s="265" t="s">
        <v>1080</v>
      </c>
      <c r="W101" s="265" t="s">
        <v>1081</v>
      </c>
      <c r="X101" s="265"/>
      <c r="Y101" s="265" t="s">
        <v>1082</v>
      </c>
      <c r="Z101" s="265">
        <v>14</v>
      </c>
      <c r="AA101" s="266">
        <v>44264</v>
      </c>
      <c r="AB101" s="265">
        <v>75000</v>
      </c>
      <c r="AC101" s="265" t="s">
        <v>625</v>
      </c>
      <c r="AD101" s="267">
        <v>387.9</v>
      </c>
      <c r="AE101" s="265" t="s">
        <v>626</v>
      </c>
      <c r="AF101" s="265">
        <v>2021</v>
      </c>
      <c r="AG101" s="265">
        <v>3</v>
      </c>
    </row>
    <row r="102" spans="1:33">
      <c r="A102" s="265" t="s">
        <v>612</v>
      </c>
      <c r="B102" s="265" t="s">
        <v>1083</v>
      </c>
      <c r="C102" s="266">
        <v>44280</v>
      </c>
      <c r="D102" s="266" t="e">
        <f>VLOOKUP($B102,#REF!,3,FALSE)</f>
        <v>#REF!</v>
      </c>
      <c r="E102" s="266">
        <v>44280</v>
      </c>
      <c r="F102" s="265" t="s">
        <v>614</v>
      </c>
      <c r="G102" s="265">
        <v>71305</v>
      </c>
      <c r="H102" s="265" t="s">
        <v>1077</v>
      </c>
      <c r="I102" s="265" t="s">
        <v>616</v>
      </c>
      <c r="J102" s="265" t="s">
        <v>617</v>
      </c>
      <c r="K102" s="265">
        <v>92140</v>
      </c>
      <c r="L102" s="265">
        <v>2001</v>
      </c>
      <c r="M102" s="265">
        <v>11363</v>
      </c>
      <c r="N102" s="265" t="s">
        <v>614</v>
      </c>
      <c r="O102" s="265">
        <v>118983</v>
      </c>
      <c r="P102" s="265" t="s">
        <v>1031</v>
      </c>
      <c r="Q102" s="265" t="s">
        <v>619</v>
      </c>
      <c r="R102" s="265" t="s">
        <v>620</v>
      </c>
      <c r="S102" s="265">
        <v>94891</v>
      </c>
      <c r="T102" s="265" t="s">
        <v>1084</v>
      </c>
      <c r="U102" s="265" t="s">
        <v>620</v>
      </c>
      <c r="V102" s="265" t="s">
        <v>1085</v>
      </c>
      <c r="W102" s="265" t="s">
        <v>1086</v>
      </c>
      <c r="X102" s="265"/>
      <c r="Y102" s="265" t="s">
        <v>1087</v>
      </c>
      <c r="Z102" s="265">
        <v>20</v>
      </c>
      <c r="AA102" s="266">
        <v>44280</v>
      </c>
      <c r="AB102" s="265">
        <v>27500</v>
      </c>
      <c r="AC102" s="265" t="s">
        <v>625</v>
      </c>
      <c r="AD102" s="267">
        <v>143.33000000000001</v>
      </c>
      <c r="AE102" s="265" t="s">
        <v>626</v>
      </c>
      <c r="AF102" s="265">
        <v>2021</v>
      </c>
      <c r="AG102" s="265">
        <v>3</v>
      </c>
    </row>
    <row r="103" spans="1:33">
      <c r="A103" s="265" t="s">
        <v>612</v>
      </c>
      <c r="B103" s="265" t="s">
        <v>1088</v>
      </c>
      <c r="C103" s="266">
        <v>44281</v>
      </c>
      <c r="D103" s="266" t="e">
        <f>VLOOKUP($B103,#REF!,3,FALSE)</f>
        <v>#REF!</v>
      </c>
      <c r="E103" s="266">
        <v>44281</v>
      </c>
      <c r="F103" s="265" t="s">
        <v>614</v>
      </c>
      <c r="G103" s="265">
        <v>76135</v>
      </c>
      <c r="H103" s="265" t="s">
        <v>628</v>
      </c>
      <c r="I103" s="265" t="s">
        <v>616</v>
      </c>
      <c r="J103" s="265" t="s">
        <v>617</v>
      </c>
      <c r="K103" s="265">
        <v>92140</v>
      </c>
      <c r="L103" s="265">
        <v>2001</v>
      </c>
      <c r="M103" s="265">
        <v>11363</v>
      </c>
      <c r="N103" s="265" t="s">
        <v>614</v>
      </c>
      <c r="O103" s="265">
        <v>118983</v>
      </c>
      <c r="P103" s="265" t="s">
        <v>1031</v>
      </c>
      <c r="Q103" s="265" t="s">
        <v>619</v>
      </c>
      <c r="R103" s="265" t="s">
        <v>620</v>
      </c>
      <c r="S103" s="265">
        <v>94891</v>
      </c>
      <c r="T103" s="265" t="s">
        <v>1084</v>
      </c>
      <c r="U103" s="265" t="s">
        <v>620</v>
      </c>
      <c r="V103" s="265" t="s">
        <v>628</v>
      </c>
      <c r="W103" s="265" t="s">
        <v>1086</v>
      </c>
      <c r="X103" s="265"/>
      <c r="Y103" s="265" t="s">
        <v>1089</v>
      </c>
      <c r="Z103" s="265">
        <v>56</v>
      </c>
      <c r="AA103" s="266">
        <v>44281</v>
      </c>
      <c r="AB103" s="265">
        <v>0</v>
      </c>
      <c r="AC103" s="265" t="s">
        <v>625</v>
      </c>
      <c r="AD103" s="267">
        <v>-1.1000000000000001</v>
      </c>
      <c r="AE103" s="265" t="s">
        <v>626</v>
      </c>
      <c r="AF103" s="265">
        <v>2021</v>
      </c>
      <c r="AG103" s="265">
        <v>3</v>
      </c>
    </row>
    <row r="104" spans="1:33">
      <c r="A104" s="265" t="s">
        <v>612</v>
      </c>
      <c r="B104" s="265" t="s">
        <v>1090</v>
      </c>
      <c r="C104" s="266">
        <v>44287</v>
      </c>
      <c r="D104" s="266" t="e">
        <f>VLOOKUP($B104,#REF!,3,FALSE)</f>
        <v>#REF!</v>
      </c>
      <c r="E104" s="266">
        <v>44294</v>
      </c>
      <c r="F104" s="265" t="s">
        <v>614</v>
      </c>
      <c r="G104" s="265">
        <v>74215</v>
      </c>
      <c r="H104" s="265" t="s">
        <v>1091</v>
      </c>
      <c r="I104" s="265" t="s">
        <v>616</v>
      </c>
      <c r="J104" s="265" t="s">
        <v>617</v>
      </c>
      <c r="K104" s="265">
        <v>92140</v>
      </c>
      <c r="L104" s="265">
        <v>2001</v>
      </c>
      <c r="M104" s="265">
        <v>11363</v>
      </c>
      <c r="N104" s="265" t="s">
        <v>614</v>
      </c>
      <c r="O104" s="265">
        <v>118983</v>
      </c>
      <c r="P104" s="265" t="s">
        <v>947</v>
      </c>
      <c r="Q104" s="265" t="s">
        <v>620</v>
      </c>
      <c r="R104" s="265" t="s">
        <v>620</v>
      </c>
      <c r="S104" s="265">
        <v>64438</v>
      </c>
      <c r="T104" s="265" t="s">
        <v>1092</v>
      </c>
      <c r="U104" s="265" t="s">
        <v>620</v>
      </c>
      <c r="V104" s="265" t="s">
        <v>1093</v>
      </c>
      <c r="W104" s="265" t="s">
        <v>1094</v>
      </c>
      <c r="X104" s="265"/>
      <c r="Y104" s="265" t="s">
        <v>1095</v>
      </c>
      <c r="Z104" s="265">
        <v>2</v>
      </c>
      <c r="AA104" s="266">
        <v>44287</v>
      </c>
      <c r="AB104" s="265">
        <v>187500</v>
      </c>
      <c r="AC104" s="265" t="s">
        <v>625</v>
      </c>
      <c r="AD104" s="267">
        <v>969.74</v>
      </c>
      <c r="AE104" s="265" t="s">
        <v>626</v>
      </c>
      <c r="AF104" s="265">
        <v>2021</v>
      </c>
      <c r="AG104" s="265">
        <v>4</v>
      </c>
    </row>
    <row r="105" spans="1:33">
      <c r="A105" s="265" t="s">
        <v>612</v>
      </c>
      <c r="B105" s="265" t="s">
        <v>1096</v>
      </c>
      <c r="C105" s="266">
        <v>44295</v>
      </c>
      <c r="D105" s="266" t="e">
        <f>VLOOKUP($B105,#REF!,3,FALSE)</f>
        <v>#REF!</v>
      </c>
      <c r="E105" s="266">
        <v>44295</v>
      </c>
      <c r="F105" s="265" t="s">
        <v>614</v>
      </c>
      <c r="G105" s="265">
        <v>76135</v>
      </c>
      <c r="H105" s="265" t="s">
        <v>628</v>
      </c>
      <c r="I105" s="265" t="s">
        <v>616</v>
      </c>
      <c r="J105" s="265" t="s">
        <v>617</v>
      </c>
      <c r="K105" s="265">
        <v>92140</v>
      </c>
      <c r="L105" s="265">
        <v>2001</v>
      </c>
      <c r="M105" s="265">
        <v>11363</v>
      </c>
      <c r="N105" s="265" t="s">
        <v>614</v>
      </c>
      <c r="O105" s="265">
        <v>118983</v>
      </c>
      <c r="P105" s="265" t="s">
        <v>947</v>
      </c>
      <c r="Q105" s="265" t="s">
        <v>620</v>
      </c>
      <c r="R105" s="265" t="s">
        <v>620</v>
      </c>
      <c r="S105" s="265">
        <v>64438</v>
      </c>
      <c r="T105" s="265" t="s">
        <v>1092</v>
      </c>
      <c r="U105" s="265" t="s">
        <v>620</v>
      </c>
      <c r="V105" s="265" t="s">
        <v>628</v>
      </c>
      <c r="W105" s="265" t="s">
        <v>1094</v>
      </c>
      <c r="X105" s="265"/>
      <c r="Y105" s="265" t="s">
        <v>1097</v>
      </c>
      <c r="Z105" s="265">
        <v>21</v>
      </c>
      <c r="AA105" s="266">
        <v>44295</v>
      </c>
      <c r="AB105" s="265">
        <v>0</v>
      </c>
      <c r="AC105" s="265" t="s">
        <v>625</v>
      </c>
      <c r="AD105" s="267">
        <v>-25.63</v>
      </c>
      <c r="AE105" s="265" t="s">
        <v>626</v>
      </c>
      <c r="AF105" s="265">
        <v>2021</v>
      </c>
      <c r="AG105" s="265">
        <v>4</v>
      </c>
    </row>
    <row r="106" spans="1:33">
      <c r="A106" s="265" t="s">
        <v>612</v>
      </c>
      <c r="B106" s="265" t="s">
        <v>1098</v>
      </c>
      <c r="C106" s="266">
        <v>44287</v>
      </c>
      <c r="D106" s="266" t="e">
        <f>VLOOKUP($B106,#REF!,3,FALSE)</f>
        <v>#REF!</v>
      </c>
      <c r="E106" s="266">
        <v>44291</v>
      </c>
      <c r="F106" s="265" t="s">
        <v>614</v>
      </c>
      <c r="G106" s="265">
        <v>74225</v>
      </c>
      <c r="H106" s="265" t="s">
        <v>1073</v>
      </c>
      <c r="I106" s="265" t="s">
        <v>616</v>
      </c>
      <c r="J106" s="265" t="s">
        <v>617</v>
      </c>
      <c r="K106" s="265">
        <v>92140</v>
      </c>
      <c r="L106" s="265">
        <v>2001</v>
      </c>
      <c r="M106" s="265">
        <v>11363</v>
      </c>
      <c r="N106" s="265" t="s">
        <v>614</v>
      </c>
      <c r="O106" s="265">
        <v>118983</v>
      </c>
      <c r="P106" s="265" t="s">
        <v>1031</v>
      </c>
      <c r="Q106" s="265" t="s">
        <v>620</v>
      </c>
      <c r="R106" s="265" t="s">
        <v>620</v>
      </c>
      <c r="S106" s="265">
        <v>94535</v>
      </c>
      <c r="T106" s="265" t="s">
        <v>1099</v>
      </c>
      <c r="U106" s="265" t="s">
        <v>620</v>
      </c>
      <c r="V106" s="265" t="s">
        <v>1100</v>
      </c>
      <c r="W106" s="265" t="s">
        <v>1101</v>
      </c>
      <c r="X106" s="265"/>
      <c r="Y106" s="265" t="s">
        <v>1102</v>
      </c>
      <c r="Z106" s="265">
        <v>4</v>
      </c>
      <c r="AA106" s="266">
        <v>44287</v>
      </c>
      <c r="AB106" s="265">
        <v>144450</v>
      </c>
      <c r="AC106" s="265" t="s">
        <v>625</v>
      </c>
      <c r="AD106" s="267">
        <v>747.09</v>
      </c>
      <c r="AE106" s="265" t="s">
        <v>626</v>
      </c>
      <c r="AF106" s="265">
        <v>2021</v>
      </c>
      <c r="AG106" s="265">
        <v>4</v>
      </c>
    </row>
    <row r="107" spans="1:33">
      <c r="A107" s="265" t="s">
        <v>612</v>
      </c>
      <c r="B107" s="265" t="s">
        <v>1103</v>
      </c>
      <c r="C107" s="266">
        <v>44293</v>
      </c>
      <c r="D107" s="266" t="e">
        <f>VLOOKUP($B107,#REF!,3,FALSE)</f>
        <v>#REF!</v>
      </c>
      <c r="E107" s="266">
        <v>44294</v>
      </c>
      <c r="F107" s="265" t="s">
        <v>614</v>
      </c>
      <c r="G107" s="265">
        <v>76135</v>
      </c>
      <c r="H107" s="265" t="s">
        <v>628</v>
      </c>
      <c r="I107" s="265" t="s">
        <v>616</v>
      </c>
      <c r="J107" s="265" t="s">
        <v>617</v>
      </c>
      <c r="K107" s="265">
        <v>92140</v>
      </c>
      <c r="L107" s="265">
        <v>2001</v>
      </c>
      <c r="M107" s="265">
        <v>11363</v>
      </c>
      <c r="N107" s="265" t="s">
        <v>614</v>
      </c>
      <c r="O107" s="265">
        <v>118983</v>
      </c>
      <c r="P107" s="265" t="s">
        <v>1031</v>
      </c>
      <c r="Q107" s="265" t="s">
        <v>620</v>
      </c>
      <c r="R107" s="265" t="s">
        <v>620</v>
      </c>
      <c r="S107" s="265">
        <v>94535</v>
      </c>
      <c r="T107" s="265" t="s">
        <v>1099</v>
      </c>
      <c r="U107" s="265" t="s">
        <v>620</v>
      </c>
      <c r="V107" s="265" t="s">
        <v>628</v>
      </c>
      <c r="W107" s="265" t="s">
        <v>1101</v>
      </c>
      <c r="X107" s="265"/>
      <c r="Y107" s="265" t="s">
        <v>1104</v>
      </c>
      <c r="Z107" s="265">
        <v>73</v>
      </c>
      <c r="AA107" s="266">
        <v>44293</v>
      </c>
      <c r="AB107" s="265">
        <v>0</v>
      </c>
      <c r="AC107" s="265" t="s">
        <v>625</v>
      </c>
      <c r="AD107" s="267">
        <v>-19.75</v>
      </c>
      <c r="AE107" s="265" t="s">
        <v>626</v>
      </c>
      <c r="AF107" s="265">
        <v>2021</v>
      </c>
      <c r="AG107" s="265">
        <v>4</v>
      </c>
    </row>
    <row r="108" spans="1:33">
      <c r="A108" s="265" t="s">
        <v>612</v>
      </c>
      <c r="B108" s="265" t="s">
        <v>1105</v>
      </c>
      <c r="C108" s="266">
        <v>44287</v>
      </c>
      <c r="D108" s="266" t="e">
        <f>VLOOKUP($B108,#REF!,3,FALSE)</f>
        <v>#REF!</v>
      </c>
      <c r="E108" s="266">
        <v>44291</v>
      </c>
      <c r="F108" s="265" t="s">
        <v>614</v>
      </c>
      <c r="G108" s="265">
        <v>74225</v>
      </c>
      <c r="H108" s="265" t="s">
        <v>1073</v>
      </c>
      <c r="I108" s="265" t="s">
        <v>616</v>
      </c>
      <c r="J108" s="265" t="s">
        <v>617</v>
      </c>
      <c r="K108" s="265">
        <v>92140</v>
      </c>
      <c r="L108" s="265">
        <v>2001</v>
      </c>
      <c r="M108" s="265">
        <v>11363</v>
      </c>
      <c r="N108" s="265" t="s">
        <v>614</v>
      </c>
      <c r="O108" s="265">
        <v>118983</v>
      </c>
      <c r="P108" s="265" t="s">
        <v>1031</v>
      </c>
      <c r="Q108" s="265" t="s">
        <v>620</v>
      </c>
      <c r="R108" s="265" t="s">
        <v>620</v>
      </c>
      <c r="S108" s="265">
        <v>94535</v>
      </c>
      <c r="T108" s="265" t="s">
        <v>1099</v>
      </c>
      <c r="U108" s="265" t="s">
        <v>620</v>
      </c>
      <c r="V108" s="265" t="s">
        <v>1106</v>
      </c>
      <c r="W108" s="265" t="s">
        <v>1101</v>
      </c>
      <c r="X108" s="265"/>
      <c r="Y108" s="265" t="s">
        <v>1102</v>
      </c>
      <c r="Z108" s="265">
        <v>5</v>
      </c>
      <c r="AA108" s="266">
        <v>44287</v>
      </c>
      <c r="AB108" s="265">
        <v>110700</v>
      </c>
      <c r="AC108" s="265" t="s">
        <v>625</v>
      </c>
      <c r="AD108" s="267">
        <v>572.54</v>
      </c>
      <c r="AE108" s="265" t="s">
        <v>626</v>
      </c>
      <c r="AF108" s="265">
        <v>2021</v>
      </c>
      <c r="AG108" s="265">
        <v>4</v>
      </c>
    </row>
    <row r="109" spans="1:33">
      <c r="A109" s="265" t="s">
        <v>612</v>
      </c>
      <c r="B109" s="265" t="s">
        <v>1107</v>
      </c>
      <c r="C109" s="266">
        <v>44293</v>
      </c>
      <c r="D109" s="266" t="e">
        <f>VLOOKUP($B109,#REF!,3,FALSE)</f>
        <v>#REF!</v>
      </c>
      <c r="E109" s="266">
        <v>44294</v>
      </c>
      <c r="F109" s="265" t="s">
        <v>614</v>
      </c>
      <c r="G109" s="265">
        <v>76135</v>
      </c>
      <c r="H109" s="265" t="s">
        <v>628</v>
      </c>
      <c r="I109" s="265" t="s">
        <v>616</v>
      </c>
      <c r="J109" s="265" t="s">
        <v>617</v>
      </c>
      <c r="K109" s="265">
        <v>92140</v>
      </c>
      <c r="L109" s="265">
        <v>2001</v>
      </c>
      <c r="M109" s="265">
        <v>11363</v>
      </c>
      <c r="N109" s="265" t="s">
        <v>614</v>
      </c>
      <c r="O109" s="265">
        <v>118983</v>
      </c>
      <c r="P109" s="265" t="s">
        <v>1031</v>
      </c>
      <c r="Q109" s="265" t="s">
        <v>620</v>
      </c>
      <c r="R109" s="265" t="s">
        <v>620</v>
      </c>
      <c r="S109" s="265">
        <v>94535</v>
      </c>
      <c r="T109" s="265" t="s">
        <v>1099</v>
      </c>
      <c r="U109" s="265" t="s">
        <v>620</v>
      </c>
      <c r="V109" s="265" t="s">
        <v>628</v>
      </c>
      <c r="W109" s="265" t="s">
        <v>1101</v>
      </c>
      <c r="X109" s="265"/>
      <c r="Y109" s="265" t="s">
        <v>1104</v>
      </c>
      <c r="Z109" s="265">
        <v>74</v>
      </c>
      <c r="AA109" s="266">
        <v>44293</v>
      </c>
      <c r="AB109" s="265">
        <v>0</v>
      </c>
      <c r="AC109" s="265" t="s">
        <v>625</v>
      </c>
      <c r="AD109" s="267">
        <v>-15.14</v>
      </c>
      <c r="AE109" s="265" t="s">
        <v>626</v>
      </c>
      <c r="AF109" s="265">
        <v>2021</v>
      </c>
      <c r="AG109" s="265">
        <v>4</v>
      </c>
    </row>
    <row r="110" spans="1:33">
      <c r="A110" s="265" t="s">
        <v>612</v>
      </c>
      <c r="B110" s="265" t="s">
        <v>1108</v>
      </c>
      <c r="C110" s="266">
        <v>44287</v>
      </c>
      <c r="D110" s="266" t="e">
        <f>VLOOKUP($B110,#REF!,3,FALSE)</f>
        <v>#REF!</v>
      </c>
      <c r="E110" s="266">
        <v>44291</v>
      </c>
      <c r="F110" s="265" t="s">
        <v>614</v>
      </c>
      <c r="G110" s="265">
        <v>74225</v>
      </c>
      <c r="H110" s="265" t="s">
        <v>1073</v>
      </c>
      <c r="I110" s="265" t="s">
        <v>616</v>
      </c>
      <c r="J110" s="265" t="s">
        <v>617</v>
      </c>
      <c r="K110" s="265">
        <v>92140</v>
      </c>
      <c r="L110" s="265">
        <v>2001</v>
      </c>
      <c r="M110" s="265">
        <v>11363</v>
      </c>
      <c r="N110" s="265" t="s">
        <v>614</v>
      </c>
      <c r="O110" s="265">
        <v>118983</v>
      </c>
      <c r="P110" s="265" t="s">
        <v>1031</v>
      </c>
      <c r="Q110" s="265" t="s">
        <v>620</v>
      </c>
      <c r="R110" s="265" t="s">
        <v>620</v>
      </c>
      <c r="S110" s="265">
        <v>94535</v>
      </c>
      <c r="T110" s="265" t="s">
        <v>1099</v>
      </c>
      <c r="U110" s="265" t="s">
        <v>620</v>
      </c>
      <c r="V110" s="265" t="s">
        <v>1109</v>
      </c>
      <c r="W110" s="265" t="s">
        <v>1101</v>
      </c>
      <c r="X110" s="265"/>
      <c r="Y110" s="265" t="s">
        <v>1102</v>
      </c>
      <c r="Z110" s="265">
        <v>6</v>
      </c>
      <c r="AA110" s="266">
        <v>44287</v>
      </c>
      <c r="AB110" s="265">
        <v>118800</v>
      </c>
      <c r="AC110" s="265" t="s">
        <v>625</v>
      </c>
      <c r="AD110" s="267">
        <v>614.42999999999995</v>
      </c>
      <c r="AE110" s="265" t="s">
        <v>626</v>
      </c>
      <c r="AF110" s="265">
        <v>2021</v>
      </c>
      <c r="AG110" s="265">
        <v>4</v>
      </c>
    </row>
    <row r="111" spans="1:33">
      <c r="A111" s="265" t="s">
        <v>612</v>
      </c>
      <c r="B111" s="265" t="s">
        <v>1110</v>
      </c>
      <c r="C111" s="266">
        <v>44293</v>
      </c>
      <c r="D111" s="266" t="e">
        <f>VLOOKUP($B111,#REF!,3,FALSE)</f>
        <v>#REF!</v>
      </c>
      <c r="E111" s="266">
        <v>44294</v>
      </c>
      <c r="F111" s="265" t="s">
        <v>614</v>
      </c>
      <c r="G111" s="265">
        <v>76135</v>
      </c>
      <c r="H111" s="265" t="s">
        <v>628</v>
      </c>
      <c r="I111" s="265" t="s">
        <v>616</v>
      </c>
      <c r="J111" s="265" t="s">
        <v>617</v>
      </c>
      <c r="K111" s="265">
        <v>92140</v>
      </c>
      <c r="L111" s="265">
        <v>2001</v>
      </c>
      <c r="M111" s="265">
        <v>11363</v>
      </c>
      <c r="N111" s="265" t="s">
        <v>614</v>
      </c>
      <c r="O111" s="265">
        <v>118983</v>
      </c>
      <c r="P111" s="265" t="s">
        <v>1031</v>
      </c>
      <c r="Q111" s="265" t="s">
        <v>620</v>
      </c>
      <c r="R111" s="265" t="s">
        <v>620</v>
      </c>
      <c r="S111" s="265">
        <v>94535</v>
      </c>
      <c r="T111" s="265" t="s">
        <v>1099</v>
      </c>
      <c r="U111" s="265" t="s">
        <v>620</v>
      </c>
      <c r="V111" s="265" t="s">
        <v>628</v>
      </c>
      <c r="W111" s="265" t="s">
        <v>1101</v>
      </c>
      <c r="X111" s="265"/>
      <c r="Y111" s="265" t="s">
        <v>1104</v>
      </c>
      <c r="Z111" s="265">
        <v>75</v>
      </c>
      <c r="AA111" s="266">
        <v>44293</v>
      </c>
      <c r="AB111" s="265">
        <v>0</v>
      </c>
      <c r="AC111" s="265" t="s">
        <v>625</v>
      </c>
      <c r="AD111" s="267">
        <v>-16.239999999999998</v>
      </c>
      <c r="AE111" s="265" t="s">
        <v>626</v>
      </c>
      <c r="AF111" s="265">
        <v>2021</v>
      </c>
      <c r="AG111" s="265">
        <v>4</v>
      </c>
    </row>
    <row r="112" spans="1:33">
      <c r="A112" s="265" t="s">
        <v>612</v>
      </c>
      <c r="B112" s="265" t="s">
        <v>1111</v>
      </c>
      <c r="C112" s="266">
        <v>44291</v>
      </c>
      <c r="D112" s="266" t="e">
        <f>VLOOKUP($B112,#REF!,3,FALSE)</f>
        <v>#REF!</v>
      </c>
      <c r="E112" s="266">
        <v>44291</v>
      </c>
      <c r="F112" s="265" t="s">
        <v>614</v>
      </c>
      <c r="G112" s="265">
        <v>71305</v>
      </c>
      <c r="H112" s="265" t="s">
        <v>1077</v>
      </c>
      <c r="I112" s="265" t="s">
        <v>616</v>
      </c>
      <c r="J112" s="265" t="s">
        <v>617</v>
      </c>
      <c r="K112" s="265">
        <v>92140</v>
      </c>
      <c r="L112" s="265">
        <v>2001</v>
      </c>
      <c r="M112" s="265">
        <v>11363</v>
      </c>
      <c r="N112" s="265" t="s">
        <v>614</v>
      </c>
      <c r="O112" s="265">
        <v>118983</v>
      </c>
      <c r="P112" s="265" t="s">
        <v>1078</v>
      </c>
      <c r="Q112" s="265" t="s">
        <v>619</v>
      </c>
      <c r="R112" s="265" t="s">
        <v>620</v>
      </c>
      <c r="S112" s="265">
        <v>78125</v>
      </c>
      <c r="T112" s="265" t="s">
        <v>1112</v>
      </c>
      <c r="U112" s="265" t="s">
        <v>620</v>
      </c>
      <c r="V112" s="265" t="s">
        <v>1113</v>
      </c>
      <c r="W112" s="265" t="s">
        <v>1114</v>
      </c>
      <c r="X112" s="265"/>
      <c r="Y112" s="265" t="s">
        <v>1115</v>
      </c>
      <c r="Z112" s="265">
        <v>15</v>
      </c>
      <c r="AA112" s="266">
        <v>44291</v>
      </c>
      <c r="AB112" s="265">
        <v>232500</v>
      </c>
      <c r="AC112" s="265" t="s">
        <v>625</v>
      </c>
      <c r="AD112" s="267">
        <v>1170.69</v>
      </c>
      <c r="AE112" s="265" t="s">
        <v>626</v>
      </c>
      <c r="AF112" s="265">
        <v>2021</v>
      </c>
      <c r="AG112" s="265">
        <v>4</v>
      </c>
    </row>
    <row r="113" spans="1:33">
      <c r="A113" s="265" t="s">
        <v>612</v>
      </c>
      <c r="B113" s="265" t="s">
        <v>1116</v>
      </c>
      <c r="C113" s="266">
        <v>44293</v>
      </c>
      <c r="D113" s="266" t="e">
        <f>VLOOKUP($B113,#REF!,3,FALSE)</f>
        <v>#REF!</v>
      </c>
      <c r="E113" s="266">
        <v>44294</v>
      </c>
      <c r="F113" s="265" t="s">
        <v>614</v>
      </c>
      <c r="G113" s="265">
        <v>76125</v>
      </c>
      <c r="H113" s="265" t="s">
        <v>653</v>
      </c>
      <c r="I113" s="265" t="s">
        <v>616</v>
      </c>
      <c r="J113" s="265" t="s">
        <v>617</v>
      </c>
      <c r="K113" s="265">
        <v>92140</v>
      </c>
      <c r="L113" s="265">
        <v>2001</v>
      </c>
      <c r="M113" s="265">
        <v>11363</v>
      </c>
      <c r="N113" s="265" t="s">
        <v>614</v>
      </c>
      <c r="O113" s="265">
        <v>118983</v>
      </c>
      <c r="P113" s="265" t="s">
        <v>1078</v>
      </c>
      <c r="Q113" s="265" t="s">
        <v>619</v>
      </c>
      <c r="R113" s="265" t="s">
        <v>620</v>
      </c>
      <c r="S113" s="265">
        <v>78125</v>
      </c>
      <c r="T113" s="265" t="s">
        <v>1112</v>
      </c>
      <c r="U113" s="265" t="s">
        <v>620</v>
      </c>
      <c r="V113" s="265" t="s">
        <v>653</v>
      </c>
      <c r="W113" s="265" t="s">
        <v>1114</v>
      </c>
      <c r="X113" s="265"/>
      <c r="Y113" s="265" t="s">
        <v>1104</v>
      </c>
      <c r="Z113" s="265">
        <v>70</v>
      </c>
      <c r="AA113" s="266">
        <v>44293</v>
      </c>
      <c r="AB113" s="265">
        <v>0</v>
      </c>
      <c r="AC113" s="265" t="s">
        <v>625</v>
      </c>
      <c r="AD113" s="267">
        <v>0.01</v>
      </c>
      <c r="AE113" s="265" t="s">
        <v>626</v>
      </c>
      <c r="AF113" s="265">
        <v>2021</v>
      </c>
      <c r="AG113" s="265">
        <v>4</v>
      </c>
    </row>
    <row r="114" spans="1:33">
      <c r="A114" s="265" t="s">
        <v>612</v>
      </c>
      <c r="B114" s="265" t="s">
        <v>1117</v>
      </c>
      <c r="C114" s="266">
        <v>44291</v>
      </c>
      <c r="D114" s="266" t="e">
        <f>VLOOKUP($B114,#REF!,3,FALSE)</f>
        <v>#REF!</v>
      </c>
      <c r="E114" s="266">
        <v>44291</v>
      </c>
      <c r="F114" s="265" t="s">
        <v>614</v>
      </c>
      <c r="G114" s="265">
        <v>71305</v>
      </c>
      <c r="H114" s="265" t="s">
        <v>1077</v>
      </c>
      <c r="I114" s="265" t="s">
        <v>616</v>
      </c>
      <c r="J114" s="265" t="s">
        <v>617</v>
      </c>
      <c r="K114" s="265">
        <v>92140</v>
      </c>
      <c r="L114" s="265">
        <v>2001</v>
      </c>
      <c r="M114" s="265">
        <v>11363</v>
      </c>
      <c r="N114" s="265" t="s">
        <v>614</v>
      </c>
      <c r="O114" s="265">
        <v>118983</v>
      </c>
      <c r="P114" s="265" t="s">
        <v>1078</v>
      </c>
      <c r="Q114" s="265" t="s">
        <v>619</v>
      </c>
      <c r="R114" s="265" t="s">
        <v>620</v>
      </c>
      <c r="S114" s="265">
        <v>78125</v>
      </c>
      <c r="T114" s="265" t="s">
        <v>1112</v>
      </c>
      <c r="U114" s="265" t="s">
        <v>620</v>
      </c>
      <c r="V114" s="265" t="s">
        <v>1118</v>
      </c>
      <c r="W114" s="265" t="s">
        <v>1114</v>
      </c>
      <c r="X114" s="265"/>
      <c r="Y114" s="265" t="s">
        <v>1115</v>
      </c>
      <c r="Z114" s="265">
        <v>16</v>
      </c>
      <c r="AA114" s="266">
        <v>44291</v>
      </c>
      <c r="AB114" s="265">
        <v>232500</v>
      </c>
      <c r="AC114" s="265" t="s">
        <v>625</v>
      </c>
      <c r="AD114" s="267">
        <v>1170.69</v>
      </c>
      <c r="AE114" s="265" t="s">
        <v>626</v>
      </c>
      <c r="AF114" s="265">
        <v>2021</v>
      </c>
      <c r="AG114" s="265">
        <v>4</v>
      </c>
    </row>
    <row r="115" spans="1:33">
      <c r="A115" s="265" t="s">
        <v>612</v>
      </c>
      <c r="B115" s="265" t="s">
        <v>1119</v>
      </c>
      <c r="C115" s="266">
        <v>44293</v>
      </c>
      <c r="D115" s="266" t="e">
        <f>VLOOKUP($B115,#REF!,3,FALSE)</f>
        <v>#REF!</v>
      </c>
      <c r="E115" s="266">
        <v>44294</v>
      </c>
      <c r="F115" s="265" t="s">
        <v>614</v>
      </c>
      <c r="G115" s="265">
        <v>76125</v>
      </c>
      <c r="H115" s="265" t="s">
        <v>653</v>
      </c>
      <c r="I115" s="265" t="s">
        <v>616</v>
      </c>
      <c r="J115" s="265" t="s">
        <v>617</v>
      </c>
      <c r="K115" s="265">
        <v>92140</v>
      </c>
      <c r="L115" s="265">
        <v>2001</v>
      </c>
      <c r="M115" s="265">
        <v>11363</v>
      </c>
      <c r="N115" s="265" t="s">
        <v>614</v>
      </c>
      <c r="O115" s="265">
        <v>118983</v>
      </c>
      <c r="P115" s="265" t="s">
        <v>1078</v>
      </c>
      <c r="Q115" s="265" t="s">
        <v>619</v>
      </c>
      <c r="R115" s="265" t="s">
        <v>620</v>
      </c>
      <c r="S115" s="265">
        <v>78125</v>
      </c>
      <c r="T115" s="265" t="s">
        <v>1112</v>
      </c>
      <c r="U115" s="265" t="s">
        <v>620</v>
      </c>
      <c r="V115" s="265" t="s">
        <v>653</v>
      </c>
      <c r="W115" s="265" t="s">
        <v>1114</v>
      </c>
      <c r="X115" s="265"/>
      <c r="Y115" s="265" t="s">
        <v>1104</v>
      </c>
      <c r="Z115" s="265">
        <v>71</v>
      </c>
      <c r="AA115" s="266">
        <v>44293</v>
      </c>
      <c r="AB115" s="265">
        <v>0</v>
      </c>
      <c r="AC115" s="265" t="s">
        <v>625</v>
      </c>
      <c r="AD115" s="267">
        <v>0.01</v>
      </c>
      <c r="AE115" s="265" t="s">
        <v>626</v>
      </c>
      <c r="AF115" s="265">
        <v>2021</v>
      </c>
      <c r="AG115" s="265">
        <v>4</v>
      </c>
    </row>
    <row r="116" spans="1:33">
      <c r="A116" s="265" t="s">
        <v>612</v>
      </c>
      <c r="B116" s="265" t="s">
        <v>1120</v>
      </c>
      <c r="C116" s="266">
        <v>44291</v>
      </c>
      <c r="D116" s="266" t="e">
        <f>VLOOKUP($B116,#REF!,3,FALSE)</f>
        <v>#REF!</v>
      </c>
      <c r="E116" s="266">
        <v>44291</v>
      </c>
      <c r="F116" s="265" t="s">
        <v>614</v>
      </c>
      <c r="G116" s="265">
        <v>71305</v>
      </c>
      <c r="H116" s="265" t="s">
        <v>1077</v>
      </c>
      <c r="I116" s="265" t="s">
        <v>616</v>
      </c>
      <c r="J116" s="265" t="s">
        <v>617</v>
      </c>
      <c r="K116" s="265">
        <v>92140</v>
      </c>
      <c r="L116" s="265">
        <v>2001</v>
      </c>
      <c r="M116" s="265">
        <v>11363</v>
      </c>
      <c r="N116" s="265" t="s">
        <v>614</v>
      </c>
      <c r="O116" s="265">
        <v>118983</v>
      </c>
      <c r="P116" s="265" t="s">
        <v>618</v>
      </c>
      <c r="Q116" s="265" t="s">
        <v>619</v>
      </c>
      <c r="R116" s="265" t="s">
        <v>620</v>
      </c>
      <c r="S116" s="265">
        <v>95120</v>
      </c>
      <c r="T116" s="265" t="s">
        <v>1121</v>
      </c>
      <c r="U116" s="265" t="s">
        <v>620</v>
      </c>
      <c r="V116" s="265" t="s">
        <v>1122</v>
      </c>
      <c r="W116" s="265" t="s">
        <v>1123</v>
      </c>
      <c r="X116" s="265"/>
      <c r="Y116" s="265" t="s">
        <v>1115</v>
      </c>
      <c r="Z116" s="265">
        <v>17</v>
      </c>
      <c r="AA116" s="266">
        <v>44291</v>
      </c>
      <c r="AB116" s="265">
        <v>60000</v>
      </c>
      <c r="AC116" s="265" t="s">
        <v>625</v>
      </c>
      <c r="AD116" s="267">
        <v>302.11</v>
      </c>
      <c r="AE116" s="265" t="s">
        <v>626</v>
      </c>
      <c r="AF116" s="265">
        <v>2021</v>
      </c>
      <c r="AG116" s="265">
        <v>4</v>
      </c>
    </row>
    <row r="117" spans="1:33">
      <c r="A117" s="265" t="s">
        <v>612</v>
      </c>
      <c r="B117" s="265" t="s">
        <v>1124</v>
      </c>
      <c r="C117" s="266">
        <v>44312</v>
      </c>
      <c r="D117" s="266" t="e">
        <f>VLOOKUP($B117,#REF!,3,FALSE)</f>
        <v>#REF!</v>
      </c>
      <c r="E117" s="266">
        <v>44312</v>
      </c>
      <c r="F117" s="265" t="s">
        <v>614</v>
      </c>
      <c r="G117" s="265">
        <v>72120</v>
      </c>
      <c r="H117" s="265" t="s">
        <v>1125</v>
      </c>
      <c r="I117" s="265" t="s">
        <v>616</v>
      </c>
      <c r="J117" s="265" t="s">
        <v>617</v>
      </c>
      <c r="K117" s="265">
        <v>92140</v>
      </c>
      <c r="L117" s="265">
        <v>2001</v>
      </c>
      <c r="M117" s="265">
        <v>11363</v>
      </c>
      <c r="N117" s="265" t="s">
        <v>614</v>
      </c>
      <c r="O117" s="265">
        <v>118983</v>
      </c>
      <c r="P117" s="265" t="s">
        <v>1013</v>
      </c>
      <c r="Q117" s="265" t="s">
        <v>619</v>
      </c>
      <c r="R117" s="265" t="s">
        <v>620</v>
      </c>
      <c r="S117" s="265">
        <v>95358</v>
      </c>
      <c r="T117" s="265" t="s">
        <v>1126</v>
      </c>
      <c r="U117" s="265" t="s">
        <v>620</v>
      </c>
      <c r="V117" s="265" t="s">
        <v>1127</v>
      </c>
      <c r="W117" s="265" t="s">
        <v>1128</v>
      </c>
      <c r="X117" s="265"/>
      <c r="Y117" s="265" t="s">
        <v>1129</v>
      </c>
      <c r="Z117" s="265">
        <v>22</v>
      </c>
      <c r="AA117" s="266">
        <v>44312</v>
      </c>
      <c r="AB117" s="265">
        <v>2680880</v>
      </c>
      <c r="AC117" s="265" t="s">
        <v>625</v>
      </c>
      <c r="AD117" s="267">
        <v>13498.89</v>
      </c>
      <c r="AE117" s="265" t="s">
        <v>626</v>
      </c>
      <c r="AF117" s="265">
        <v>2021</v>
      </c>
      <c r="AG117" s="265">
        <v>4</v>
      </c>
    </row>
    <row r="118" spans="1:33">
      <c r="A118" s="265" t="s">
        <v>612</v>
      </c>
      <c r="B118" s="265" t="s">
        <v>1130</v>
      </c>
      <c r="C118" s="266">
        <v>44312</v>
      </c>
      <c r="D118" s="266" t="e">
        <f>VLOOKUP($B118,#REF!,3,FALSE)</f>
        <v>#REF!</v>
      </c>
      <c r="E118" s="266">
        <v>44312</v>
      </c>
      <c r="F118" s="265" t="s">
        <v>614</v>
      </c>
      <c r="G118" s="265">
        <v>72125</v>
      </c>
      <c r="H118" s="265" t="s">
        <v>1131</v>
      </c>
      <c r="I118" s="265" t="s">
        <v>616</v>
      </c>
      <c r="J118" s="265" t="s">
        <v>617</v>
      </c>
      <c r="K118" s="265">
        <v>92140</v>
      </c>
      <c r="L118" s="265">
        <v>2001</v>
      </c>
      <c r="M118" s="265">
        <v>11363</v>
      </c>
      <c r="N118" s="265" t="s">
        <v>614</v>
      </c>
      <c r="O118" s="265">
        <v>118983</v>
      </c>
      <c r="P118" s="265" t="s">
        <v>947</v>
      </c>
      <c r="Q118" s="265" t="s">
        <v>619</v>
      </c>
      <c r="R118" s="265" t="s">
        <v>620</v>
      </c>
      <c r="S118" s="265">
        <v>95358</v>
      </c>
      <c r="T118" s="265" t="s">
        <v>1126</v>
      </c>
      <c r="U118" s="265" t="s">
        <v>620</v>
      </c>
      <c r="V118" s="265" t="s">
        <v>1127</v>
      </c>
      <c r="W118" s="265" t="s">
        <v>1128</v>
      </c>
      <c r="X118" s="265"/>
      <c r="Y118" s="265" t="s">
        <v>1129</v>
      </c>
      <c r="Z118" s="265">
        <v>23</v>
      </c>
      <c r="AA118" s="266">
        <v>44312</v>
      </c>
      <c r="AB118" s="265">
        <v>980500</v>
      </c>
      <c r="AC118" s="265" t="s">
        <v>625</v>
      </c>
      <c r="AD118" s="267">
        <v>4937.0600000000004</v>
      </c>
      <c r="AE118" s="265" t="s">
        <v>626</v>
      </c>
      <c r="AF118" s="265">
        <v>2021</v>
      </c>
      <c r="AG118" s="265">
        <v>4</v>
      </c>
    </row>
    <row r="119" spans="1:33">
      <c r="A119" s="265" t="s">
        <v>612</v>
      </c>
      <c r="B119" s="265" t="s">
        <v>1132</v>
      </c>
      <c r="C119" s="266">
        <v>44312</v>
      </c>
      <c r="D119" s="266" t="e">
        <f>VLOOKUP($B119,#REF!,3,FALSE)</f>
        <v>#REF!</v>
      </c>
      <c r="E119" s="266">
        <v>44312</v>
      </c>
      <c r="F119" s="265" t="s">
        <v>614</v>
      </c>
      <c r="G119" s="265">
        <v>72125</v>
      </c>
      <c r="H119" s="265" t="s">
        <v>1131</v>
      </c>
      <c r="I119" s="265" t="s">
        <v>616</v>
      </c>
      <c r="J119" s="265" t="s">
        <v>617</v>
      </c>
      <c r="K119" s="265">
        <v>92140</v>
      </c>
      <c r="L119" s="265">
        <v>2001</v>
      </c>
      <c r="M119" s="265">
        <v>11363</v>
      </c>
      <c r="N119" s="265" t="s">
        <v>614</v>
      </c>
      <c r="O119" s="265">
        <v>118983</v>
      </c>
      <c r="P119" s="265" t="s">
        <v>947</v>
      </c>
      <c r="Q119" s="265" t="s">
        <v>619</v>
      </c>
      <c r="R119" s="265" t="s">
        <v>620</v>
      </c>
      <c r="S119" s="265">
        <v>95358</v>
      </c>
      <c r="T119" s="265" t="s">
        <v>1126</v>
      </c>
      <c r="U119" s="265" t="s">
        <v>620</v>
      </c>
      <c r="V119" s="265" t="s">
        <v>1133</v>
      </c>
      <c r="W119" s="265" t="s">
        <v>1134</v>
      </c>
      <c r="X119" s="265"/>
      <c r="Y119" s="265" t="s">
        <v>1129</v>
      </c>
      <c r="Z119" s="265">
        <v>24</v>
      </c>
      <c r="AA119" s="266">
        <v>44312</v>
      </c>
      <c r="AB119" s="265">
        <v>271961</v>
      </c>
      <c r="AC119" s="265" t="s">
        <v>625</v>
      </c>
      <c r="AD119" s="267">
        <v>1369.39</v>
      </c>
      <c r="AE119" s="265" t="s">
        <v>626</v>
      </c>
      <c r="AF119" s="265">
        <v>2021</v>
      </c>
      <c r="AG119" s="265">
        <v>4</v>
      </c>
    </row>
    <row r="120" spans="1:33">
      <c r="A120" s="265" t="s">
        <v>612</v>
      </c>
      <c r="B120" s="265" t="s">
        <v>1135</v>
      </c>
      <c r="C120" s="266">
        <v>44312</v>
      </c>
      <c r="D120" s="266" t="e">
        <f>VLOOKUP($B120,#REF!,3,FALSE)</f>
        <v>#REF!</v>
      </c>
      <c r="E120" s="266">
        <v>44312</v>
      </c>
      <c r="F120" s="265" t="s">
        <v>614</v>
      </c>
      <c r="G120" s="265">
        <v>72125</v>
      </c>
      <c r="H120" s="265" t="s">
        <v>1131</v>
      </c>
      <c r="I120" s="265" t="s">
        <v>616</v>
      </c>
      <c r="J120" s="265" t="s">
        <v>617</v>
      </c>
      <c r="K120" s="265">
        <v>92140</v>
      </c>
      <c r="L120" s="265">
        <v>2001</v>
      </c>
      <c r="M120" s="265">
        <v>11363</v>
      </c>
      <c r="N120" s="265" t="s">
        <v>614</v>
      </c>
      <c r="O120" s="265">
        <v>118983</v>
      </c>
      <c r="P120" s="265" t="s">
        <v>618</v>
      </c>
      <c r="Q120" s="265" t="s">
        <v>619</v>
      </c>
      <c r="R120" s="265" t="s">
        <v>620</v>
      </c>
      <c r="S120" s="265">
        <v>95358</v>
      </c>
      <c r="T120" s="265" t="s">
        <v>1126</v>
      </c>
      <c r="U120" s="265" t="s">
        <v>620</v>
      </c>
      <c r="V120" s="265" t="s">
        <v>1136</v>
      </c>
      <c r="W120" s="265" t="s">
        <v>1137</v>
      </c>
      <c r="X120" s="265"/>
      <c r="Y120" s="265" t="s">
        <v>1129</v>
      </c>
      <c r="Z120" s="265">
        <v>25</v>
      </c>
      <c r="AA120" s="266">
        <v>44312</v>
      </c>
      <c r="AB120" s="265">
        <v>296000</v>
      </c>
      <c r="AC120" s="265" t="s">
        <v>625</v>
      </c>
      <c r="AD120" s="267">
        <v>1490.43</v>
      </c>
      <c r="AE120" s="265" t="s">
        <v>626</v>
      </c>
      <c r="AF120" s="265">
        <v>2021</v>
      </c>
      <c r="AG120" s="265">
        <v>4</v>
      </c>
    </row>
    <row r="121" spans="1:33">
      <c r="A121" s="265" t="s">
        <v>612</v>
      </c>
      <c r="B121" s="265" t="s">
        <v>1138</v>
      </c>
      <c r="C121" s="266">
        <v>44314</v>
      </c>
      <c r="D121" s="266" t="e">
        <f>VLOOKUP($B121,#REF!,3,FALSE)</f>
        <v>#REF!</v>
      </c>
      <c r="E121" s="266">
        <v>44314</v>
      </c>
      <c r="F121" s="265" t="s">
        <v>614</v>
      </c>
      <c r="G121" s="265">
        <v>71635</v>
      </c>
      <c r="H121" s="265" t="s">
        <v>638</v>
      </c>
      <c r="I121" s="265" t="s">
        <v>616</v>
      </c>
      <c r="J121" s="265" t="s">
        <v>617</v>
      </c>
      <c r="K121" s="265">
        <v>92140</v>
      </c>
      <c r="L121" s="265">
        <v>2001</v>
      </c>
      <c r="M121" s="265">
        <v>11363</v>
      </c>
      <c r="N121" s="265" t="s">
        <v>614</v>
      </c>
      <c r="O121" s="265">
        <v>118983</v>
      </c>
      <c r="P121" s="265" t="s">
        <v>618</v>
      </c>
      <c r="Q121" s="265" t="s">
        <v>619</v>
      </c>
      <c r="R121" s="265" t="s">
        <v>620</v>
      </c>
      <c r="S121" s="265">
        <v>81552</v>
      </c>
      <c r="T121" s="265" t="s">
        <v>1139</v>
      </c>
      <c r="U121" s="265" t="s">
        <v>620</v>
      </c>
      <c r="V121" s="265" t="s">
        <v>1140</v>
      </c>
      <c r="W121" s="265" t="s">
        <v>1141</v>
      </c>
      <c r="X121" s="265"/>
      <c r="Y121" s="265" t="s">
        <v>1142</v>
      </c>
      <c r="Z121" s="265">
        <v>11</v>
      </c>
      <c r="AA121" s="266">
        <v>44314</v>
      </c>
      <c r="AB121" s="265">
        <v>357060</v>
      </c>
      <c r="AC121" s="265" t="s">
        <v>625</v>
      </c>
      <c r="AD121" s="267">
        <v>1797.89</v>
      </c>
      <c r="AE121" s="265" t="s">
        <v>626</v>
      </c>
      <c r="AF121" s="265">
        <v>2021</v>
      </c>
      <c r="AG121" s="265">
        <v>4</v>
      </c>
    </row>
    <row r="122" spans="1:33">
      <c r="A122" s="265" t="s">
        <v>612</v>
      </c>
      <c r="B122" s="265" t="s">
        <v>1143</v>
      </c>
      <c r="C122" s="266">
        <v>44315</v>
      </c>
      <c r="D122" s="266" t="e">
        <f>VLOOKUP($B122,#REF!,3,FALSE)</f>
        <v>#REF!</v>
      </c>
      <c r="E122" s="266">
        <v>44315</v>
      </c>
      <c r="F122" s="265" t="s">
        <v>614</v>
      </c>
      <c r="G122" s="265">
        <v>71305</v>
      </c>
      <c r="H122" s="265" t="s">
        <v>1077</v>
      </c>
      <c r="I122" s="265" t="s">
        <v>616</v>
      </c>
      <c r="J122" s="265" t="s">
        <v>617</v>
      </c>
      <c r="K122" s="265">
        <v>92140</v>
      </c>
      <c r="L122" s="265">
        <v>2001</v>
      </c>
      <c r="M122" s="265">
        <v>11363</v>
      </c>
      <c r="N122" s="265" t="s">
        <v>614</v>
      </c>
      <c r="O122" s="265">
        <v>118983</v>
      </c>
      <c r="P122" s="265" t="s">
        <v>1078</v>
      </c>
      <c r="Q122" s="265" t="s">
        <v>619</v>
      </c>
      <c r="R122" s="265" t="s">
        <v>620</v>
      </c>
      <c r="S122" s="265">
        <v>78125</v>
      </c>
      <c r="T122" s="265" t="s">
        <v>1112</v>
      </c>
      <c r="U122" s="265" t="s">
        <v>620</v>
      </c>
      <c r="V122" s="265" t="s">
        <v>1144</v>
      </c>
      <c r="W122" s="265" t="s">
        <v>1145</v>
      </c>
      <c r="X122" s="265"/>
      <c r="Y122" s="265" t="s">
        <v>1146</v>
      </c>
      <c r="Z122" s="265">
        <v>11</v>
      </c>
      <c r="AA122" s="266">
        <v>44315</v>
      </c>
      <c r="AB122" s="265">
        <v>1023000</v>
      </c>
      <c r="AC122" s="265" t="s">
        <v>625</v>
      </c>
      <c r="AD122" s="267">
        <v>5151.0600000000004</v>
      </c>
      <c r="AE122" s="265" t="s">
        <v>626</v>
      </c>
      <c r="AF122" s="265">
        <v>2021</v>
      </c>
      <c r="AG122" s="265">
        <v>4</v>
      </c>
    </row>
    <row r="123" spans="1:33">
      <c r="A123" s="265" t="s">
        <v>612</v>
      </c>
      <c r="B123" s="265" t="s">
        <v>1147</v>
      </c>
      <c r="C123" s="266">
        <v>44319</v>
      </c>
      <c r="D123" s="266" t="e">
        <f>VLOOKUP($B123,#REF!,3,FALSE)</f>
        <v>#REF!</v>
      </c>
      <c r="E123" s="266">
        <v>44319</v>
      </c>
      <c r="F123" s="265" t="s">
        <v>614</v>
      </c>
      <c r="G123" s="265">
        <v>76125</v>
      </c>
      <c r="H123" s="265" t="s">
        <v>653</v>
      </c>
      <c r="I123" s="265" t="s">
        <v>616</v>
      </c>
      <c r="J123" s="265" t="s">
        <v>617</v>
      </c>
      <c r="K123" s="265">
        <v>92140</v>
      </c>
      <c r="L123" s="265">
        <v>2001</v>
      </c>
      <c r="M123" s="265">
        <v>11363</v>
      </c>
      <c r="N123" s="265" t="s">
        <v>614</v>
      </c>
      <c r="O123" s="265">
        <v>118983</v>
      </c>
      <c r="P123" s="265" t="s">
        <v>1078</v>
      </c>
      <c r="Q123" s="265" t="s">
        <v>619</v>
      </c>
      <c r="R123" s="265" t="s">
        <v>620</v>
      </c>
      <c r="S123" s="265">
        <v>78125</v>
      </c>
      <c r="T123" s="265" t="s">
        <v>1112</v>
      </c>
      <c r="U123" s="265" t="s">
        <v>620</v>
      </c>
      <c r="V123" s="265" t="s">
        <v>653</v>
      </c>
      <c r="W123" s="265" t="s">
        <v>1145</v>
      </c>
      <c r="X123" s="265"/>
      <c r="Y123" s="265" t="s">
        <v>1148</v>
      </c>
      <c r="Z123" s="265">
        <v>51</v>
      </c>
      <c r="AA123" s="266">
        <v>44319</v>
      </c>
      <c r="AB123" s="265">
        <v>0</v>
      </c>
      <c r="AC123" s="265" t="s">
        <v>625</v>
      </c>
      <c r="AD123" s="267">
        <v>65.400000000000006</v>
      </c>
      <c r="AE123" s="265" t="s">
        <v>626</v>
      </c>
      <c r="AF123" s="265">
        <v>2021</v>
      </c>
      <c r="AG123" s="265">
        <v>5</v>
      </c>
    </row>
    <row r="124" spans="1:33">
      <c r="A124" s="265" t="s">
        <v>612</v>
      </c>
      <c r="B124" s="265" t="s">
        <v>1149</v>
      </c>
      <c r="C124" s="266">
        <v>44315</v>
      </c>
      <c r="D124" s="266" t="e">
        <f>VLOOKUP($B124,#REF!,3,FALSE)</f>
        <v>#REF!</v>
      </c>
      <c r="E124" s="266">
        <v>44315</v>
      </c>
      <c r="F124" s="265" t="s">
        <v>614</v>
      </c>
      <c r="G124" s="265">
        <v>71305</v>
      </c>
      <c r="H124" s="265" t="s">
        <v>1077</v>
      </c>
      <c r="I124" s="265" t="s">
        <v>616</v>
      </c>
      <c r="J124" s="265" t="s">
        <v>617</v>
      </c>
      <c r="K124" s="265">
        <v>92140</v>
      </c>
      <c r="L124" s="265">
        <v>2001</v>
      </c>
      <c r="M124" s="265">
        <v>11363</v>
      </c>
      <c r="N124" s="265" t="s">
        <v>614</v>
      </c>
      <c r="O124" s="265">
        <v>118983</v>
      </c>
      <c r="P124" s="265" t="s">
        <v>618</v>
      </c>
      <c r="Q124" s="265" t="s">
        <v>619</v>
      </c>
      <c r="R124" s="265" t="s">
        <v>620</v>
      </c>
      <c r="S124" s="265">
        <v>81552</v>
      </c>
      <c r="T124" s="265" t="s">
        <v>1139</v>
      </c>
      <c r="U124" s="265" t="s">
        <v>620</v>
      </c>
      <c r="V124" s="265" t="s">
        <v>1150</v>
      </c>
      <c r="W124" s="265" t="s">
        <v>1151</v>
      </c>
      <c r="X124" s="265"/>
      <c r="Y124" s="265" t="s">
        <v>1146</v>
      </c>
      <c r="Z124" s="265">
        <v>12</v>
      </c>
      <c r="AA124" s="266">
        <v>44315</v>
      </c>
      <c r="AB124" s="265">
        <v>320000</v>
      </c>
      <c r="AC124" s="265" t="s">
        <v>625</v>
      </c>
      <c r="AD124" s="267">
        <v>1611.28</v>
      </c>
      <c r="AE124" s="265" t="s">
        <v>626</v>
      </c>
      <c r="AF124" s="265">
        <v>2021</v>
      </c>
      <c r="AG124" s="265">
        <v>4</v>
      </c>
    </row>
    <row r="125" spans="1:33">
      <c r="A125" s="265" t="s">
        <v>612</v>
      </c>
      <c r="B125" s="265" t="s">
        <v>1152</v>
      </c>
      <c r="C125" s="266">
        <v>44319</v>
      </c>
      <c r="D125" s="266" t="e">
        <f>VLOOKUP($B125,#REF!,3,FALSE)</f>
        <v>#REF!</v>
      </c>
      <c r="E125" s="266">
        <v>44319</v>
      </c>
      <c r="F125" s="265" t="s">
        <v>614</v>
      </c>
      <c r="G125" s="265">
        <v>76125</v>
      </c>
      <c r="H125" s="265" t="s">
        <v>653</v>
      </c>
      <c r="I125" s="265" t="s">
        <v>616</v>
      </c>
      <c r="J125" s="265" t="s">
        <v>617</v>
      </c>
      <c r="K125" s="265">
        <v>92140</v>
      </c>
      <c r="L125" s="265">
        <v>2001</v>
      </c>
      <c r="M125" s="265">
        <v>11363</v>
      </c>
      <c r="N125" s="265" t="s">
        <v>614</v>
      </c>
      <c r="O125" s="265">
        <v>118983</v>
      </c>
      <c r="P125" s="265" t="s">
        <v>618</v>
      </c>
      <c r="Q125" s="265" t="s">
        <v>619</v>
      </c>
      <c r="R125" s="265" t="s">
        <v>620</v>
      </c>
      <c r="S125" s="265">
        <v>81552</v>
      </c>
      <c r="T125" s="265" t="s">
        <v>1139</v>
      </c>
      <c r="U125" s="265" t="s">
        <v>620</v>
      </c>
      <c r="V125" s="265" t="s">
        <v>653</v>
      </c>
      <c r="W125" s="265" t="s">
        <v>1151</v>
      </c>
      <c r="X125" s="265"/>
      <c r="Y125" s="265" t="s">
        <v>1148</v>
      </c>
      <c r="Z125" s="265">
        <v>52</v>
      </c>
      <c r="AA125" s="266">
        <v>44319</v>
      </c>
      <c r="AB125" s="265">
        <v>0</v>
      </c>
      <c r="AC125" s="265" t="s">
        <v>625</v>
      </c>
      <c r="AD125" s="267">
        <v>20.45</v>
      </c>
      <c r="AE125" s="265" t="s">
        <v>626</v>
      </c>
      <c r="AF125" s="265">
        <v>2021</v>
      </c>
      <c r="AG125" s="265">
        <v>5</v>
      </c>
    </row>
    <row r="126" spans="1:33">
      <c r="A126" s="265" t="s">
        <v>612</v>
      </c>
      <c r="B126" s="265" t="s">
        <v>1153</v>
      </c>
      <c r="C126" s="266">
        <v>44315</v>
      </c>
      <c r="D126" s="266" t="e">
        <f>VLOOKUP($B126,#REF!,3,FALSE)</f>
        <v>#REF!</v>
      </c>
      <c r="E126" s="266">
        <v>44315</v>
      </c>
      <c r="F126" s="265" t="s">
        <v>614</v>
      </c>
      <c r="G126" s="265">
        <v>71305</v>
      </c>
      <c r="H126" s="265" t="s">
        <v>1077</v>
      </c>
      <c r="I126" s="265" t="s">
        <v>616</v>
      </c>
      <c r="J126" s="265" t="s">
        <v>617</v>
      </c>
      <c r="K126" s="265">
        <v>92140</v>
      </c>
      <c r="L126" s="265">
        <v>2001</v>
      </c>
      <c r="M126" s="265">
        <v>11363</v>
      </c>
      <c r="N126" s="265" t="s">
        <v>614</v>
      </c>
      <c r="O126" s="265">
        <v>118983</v>
      </c>
      <c r="P126" s="265" t="s">
        <v>1078</v>
      </c>
      <c r="Q126" s="265" t="s">
        <v>619</v>
      </c>
      <c r="R126" s="265" t="s">
        <v>620</v>
      </c>
      <c r="S126" s="265">
        <v>81552</v>
      </c>
      <c r="T126" s="265" t="s">
        <v>1139</v>
      </c>
      <c r="U126" s="265" t="s">
        <v>620</v>
      </c>
      <c r="V126" s="265" t="s">
        <v>1150</v>
      </c>
      <c r="W126" s="265" t="s">
        <v>1151</v>
      </c>
      <c r="X126" s="265"/>
      <c r="Y126" s="265" t="s">
        <v>1146</v>
      </c>
      <c r="Z126" s="265">
        <v>13</v>
      </c>
      <c r="AA126" s="266">
        <v>44315</v>
      </c>
      <c r="AB126" s="265">
        <v>76000</v>
      </c>
      <c r="AC126" s="265" t="s">
        <v>625</v>
      </c>
      <c r="AD126" s="267">
        <v>382.68</v>
      </c>
      <c r="AE126" s="265" t="s">
        <v>626</v>
      </c>
      <c r="AF126" s="265">
        <v>2021</v>
      </c>
      <c r="AG126" s="265">
        <v>4</v>
      </c>
    </row>
    <row r="127" spans="1:33">
      <c r="A127" s="265" t="s">
        <v>612</v>
      </c>
      <c r="B127" s="265" t="s">
        <v>1154</v>
      </c>
      <c r="C127" s="266">
        <v>44319</v>
      </c>
      <c r="D127" s="266" t="e">
        <f>VLOOKUP($B127,#REF!,3,FALSE)</f>
        <v>#REF!</v>
      </c>
      <c r="E127" s="266">
        <v>44319</v>
      </c>
      <c r="F127" s="265" t="s">
        <v>614</v>
      </c>
      <c r="G127" s="265">
        <v>76125</v>
      </c>
      <c r="H127" s="265" t="s">
        <v>653</v>
      </c>
      <c r="I127" s="265" t="s">
        <v>616</v>
      </c>
      <c r="J127" s="265" t="s">
        <v>617</v>
      </c>
      <c r="K127" s="265">
        <v>92140</v>
      </c>
      <c r="L127" s="265">
        <v>2001</v>
      </c>
      <c r="M127" s="265">
        <v>11363</v>
      </c>
      <c r="N127" s="265" t="s">
        <v>614</v>
      </c>
      <c r="O127" s="265">
        <v>118983</v>
      </c>
      <c r="P127" s="265" t="s">
        <v>1078</v>
      </c>
      <c r="Q127" s="265" t="s">
        <v>619</v>
      </c>
      <c r="R127" s="265" t="s">
        <v>620</v>
      </c>
      <c r="S127" s="265">
        <v>81552</v>
      </c>
      <c r="T127" s="265" t="s">
        <v>1139</v>
      </c>
      <c r="U127" s="265" t="s">
        <v>620</v>
      </c>
      <c r="V127" s="265" t="s">
        <v>653</v>
      </c>
      <c r="W127" s="265" t="s">
        <v>1151</v>
      </c>
      <c r="X127" s="265"/>
      <c r="Y127" s="265" t="s">
        <v>1148</v>
      </c>
      <c r="Z127" s="265">
        <v>50</v>
      </c>
      <c r="AA127" s="266">
        <v>44319</v>
      </c>
      <c r="AB127" s="265">
        <v>0</v>
      </c>
      <c r="AC127" s="265" t="s">
        <v>625</v>
      </c>
      <c r="AD127" s="267">
        <v>4.8600000000000003</v>
      </c>
      <c r="AE127" s="265" t="s">
        <v>626</v>
      </c>
      <c r="AF127" s="265">
        <v>2021</v>
      </c>
      <c r="AG127" s="265">
        <v>5</v>
      </c>
    </row>
    <row r="128" spans="1:33">
      <c r="A128" s="265" t="s">
        <v>612</v>
      </c>
      <c r="B128" s="265" t="s">
        <v>1155</v>
      </c>
      <c r="C128" s="266">
        <v>44320</v>
      </c>
      <c r="D128" s="266" t="e">
        <f>VLOOKUP($B128,#REF!,3,FALSE)</f>
        <v>#REF!</v>
      </c>
      <c r="E128" s="266">
        <v>44320</v>
      </c>
      <c r="F128" s="265" t="s">
        <v>614</v>
      </c>
      <c r="G128" s="265">
        <v>71635</v>
      </c>
      <c r="H128" s="265" t="s">
        <v>638</v>
      </c>
      <c r="I128" s="265" t="s">
        <v>616</v>
      </c>
      <c r="J128" s="265" t="s">
        <v>617</v>
      </c>
      <c r="K128" s="265">
        <v>92140</v>
      </c>
      <c r="L128" s="265">
        <v>2001</v>
      </c>
      <c r="M128" s="265">
        <v>11363</v>
      </c>
      <c r="N128" s="265" t="s">
        <v>614</v>
      </c>
      <c r="O128" s="265">
        <v>118983</v>
      </c>
      <c r="P128" s="265" t="s">
        <v>618</v>
      </c>
      <c r="Q128" s="265" t="s">
        <v>619</v>
      </c>
      <c r="R128" s="265" t="s">
        <v>620</v>
      </c>
      <c r="S128" s="265">
        <v>81552</v>
      </c>
      <c r="T128" s="265" t="s">
        <v>1139</v>
      </c>
      <c r="U128" s="265" t="s">
        <v>620</v>
      </c>
      <c r="V128" s="265" t="s">
        <v>1156</v>
      </c>
      <c r="W128" s="265" t="s">
        <v>1157</v>
      </c>
      <c r="X128" s="265"/>
      <c r="Y128" s="265" t="s">
        <v>1158</v>
      </c>
      <c r="Z128" s="265">
        <v>24</v>
      </c>
      <c r="AA128" s="266">
        <v>44320</v>
      </c>
      <c r="AB128" s="265">
        <v>135884</v>
      </c>
      <c r="AC128" s="265" t="s">
        <v>625</v>
      </c>
      <c r="AD128" s="267">
        <v>692.9</v>
      </c>
      <c r="AE128" s="265" t="s">
        <v>626</v>
      </c>
      <c r="AF128" s="265">
        <v>2021</v>
      </c>
      <c r="AG128" s="265">
        <v>5</v>
      </c>
    </row>
    <row r="129" spans="1:33">
      <c r="A129" s="265" t="s">
        <v>612</v>
      </c>
      <c r="B129" s="265" t="s">
        <v>1159</v>
      </c>
      <c r="C129" s="266">
        <v>44321</v>
      </c>
      <c r="D129" s="266" t="e">
        <f>VLOOKUP($B129,#REF!,3,FALSE)</f>
        <v>#REF!</v>
      </c>
      <c r="E129" s="266">
        <v>44321</v>
      </c>
      <c r="F129" s="265" t="s">
        <v>614</v>
      </c>
      <c r="G129" s="265">
        <v>74210</v>
      </c>
      <c r="H129" s="265" t="s">
        <v>1160</v>
      </c>
      <c r="I129" s="265" t="s">
        <v>616</v>
      </c>
      <c r="J129" s="265" t="s">
        <v>617</v>
      </c>
      <c r="K129" s="265">
        <v>92140</v>
      </c>
      <c r="L129" s="265">
        <v>2001</v>
      </c>
      <c r="M129" s="265">
        <v>11363</v>
      </c>
      <c r="N129" s="265" t="s">
        <v>614</v>
      </c>
      <c r="O129" s="265">
        <v>118983</v>
      </c>
      <c r="P129" s="265" t="s">
        <v>952</v>
      </c>
      <c r="Q129" s="265" t="s">
        <v>619</v>
      </c>
      <c r="R129" s="265" t="s">
        <v>620</v>
      </c>
      <c r="S129" s="265">
        <v>95266</v>
      </c>
      <c r="T129" s="265" t="s">
        <v>1161</v>
      </c>
      <c r="U129" s="265" t="s">
        <v>620</v>
      </c>
      <c r="V129" s="265" t="s">
        <v>1162</v>
      </c>
      <c r="W129" s="265" t="s">
        <v>1163</v>
      </c>
      <c r="X129" s="265"/>
      <c r="Y129" s="265" t="s">
        <v>1164</v>
      </c>
      <c r="Z129" s="265">
        <v>40</v>
      </c>
      <c r="AA129" s="266">
        <v>44321</v>
      </c>
      <c r="AB129" s="265">
        <v>1931737.5</v>
      </c>
      <c r="AC129" s="265" t="s">
        <v>625</v>
      </c>
      <c r="AD129" s="267">
        <v>9850.2800000000007</v>
      </c>
      <c r="AE129" s="265" t="s">
        <v>626</v>
      </c>
      <c r="AF129" s="265">
        <v>2021</v>
      </c>
      <c r="AG129" s="265">
        <v>5</v>
      </c>
    </row>
    <row r="130" spans="1:33">
      <c r="A130" s="265" t="s">
        <v>612</v>
      </c>
      <c r="B130" s="265" t="s">
        <v>1165</v>
      </c>
      <c r="C130" s="266">
        <v>44321</v>
      </c>
      <c r="D130" s="266" t="e">
        <f>VLOOKUP($B130,#REF!,3,FALSE)</f>
        <v>#REF!</v>
      </c>
      <c r="E130" s="266">
        <v>44321</v>
      </c>
      <c r="F130" s="265" t="s">
        <v>614</v>
      </c>
      <c r="G130" s="265">
        <v>74215</v>
      </c>
      <c r="H130" s="265" t="s">
        <v>1091</v>
      </c>
      <c r="I130" s="265" t="s">
        <v>616</v>
      </c>
      <c r="J130" s="265" t="s">
        <v>617</v>
      </c>
      <c r="K130" s="265">
        <v>92140</v>
      </c>
      <c r="L130" s="265">
        <v>2001</v>
      </c>
      <c r="M130" s="265">
        <v>11363</v>
      </c>
      <c r="N130" s="265" t="s">
        <v>614</v>
      </c>
      <c r="O130" s="265">
        <v>118983</v>
      </c>
      <c r="P130" s="265" t="s">
        <v>1013</v>
      </c>
      <c r="Q130" s="265" t="s">
        <v>620</v>
      </c>
      <c r="R130" s="265" t="s">
        <v>620</v>
      </c>
      <c r="S130" s="265">
        <v>64438</v>
      </c>
      <c r="T130" s="265" t="s">
        <v>1092</v>
      </c>
      <c r="U130" s="265" t="s">
        <v>620</v>
      </c>
      <c r="V130" s="265" t="s">
        <v>1166</v>
      </c>
      <c r="W130" s="265">
        <v>1826</v>
      </c>
      <c r="X130" s="265"/>
      <c r="Y130" s="265" t="s">
        <v>1164</v>
      </c>
      <c r="Z130" s="265">
        <v>41</v>
      </c>
      <c r="AA130" s="266">
        <v>44321</v>
      </c>
      <c r="AB130" s="265">
        <v>75540</v>
      </c>
      <c r="AC130" s="265" t="s">
        <v>625</v>
      </c>
      <c r="AD130" s="267">
        <v>385.19</v>
      </c>
      <c r="AE130" s="265" t="s">
        <v>626</v>
      </c>
      <c r="AF130" s="265">
        <v>2021</v>
      </c>
      <c r="AG130" s="265">
        <v>5</v>
      </c>
    </row>
    <row r="131" spans="1:33">
      <c r="A131" s="265" t="s">
        <v>612</v>
      </c>
      <c r="B131" s="265" t="s">
        <v>1167</v>
      </c>
      <c r="C131" s="266">
        <v>44322</v>
      </c>
      <c r="D131" s="266" t="e">
        <f>VLOOKUP($B131,#REF!,3,FALSE)</f>
        <v>#REF!</v>
      </c>
      <c r="E131" s="266">
        <v>44323</v>
      </c>
      <c r="F131" s="265" t="s">
        <v>614</v>
      </c>
      <c r="G131" s="265">
        <v>71305</v>
      </c>
      <c r="H131" s="265" t="s">
        <v>1077</v>
      </c>
      <c r="I131" s="265" t="s">
        <v>616</v>
      </c>
      <c r="J131" s="265" t="s">
        <v>617</v>
      </c>
      <c r="K131" s="265">
        <v>92140</v>
      </c>
      <c r="L131" s="265">
        <v>2001</v>
      </c>
      <c r="M131" s="265">
        <v>11363</v>
      </c>
      <c r="N131" s="265" t="s">
        <v>614</v>
      </c>
      <c r="O131" s="265">
        <v>118983</v>
      </c>
      <c r="P131" s="265" t="s">
        <v>1078</v>
      </c>
      <c r="Q131" s="265" t="s">
        <v>619</v>
      </c>
      <c r="R131" s="265" t="s">
        <v>620</v>
      </c>
      <c r="S131" s="265">
        <v>78125</v>
      </c>
      <c r="T131" s="265" t="s">
        <v>1112</v>
      </c>
      <c r="U131" s="265" t="s">
        <v>620</v>
      </c>
      <c r="V131" s="265" t="s">
        <v>1168</v>
      </c>
      <c r="W131" s="265" t="s">
        <v>1169</v>
      </c>
      <c r="X131" s="265"/>
      <c r="Y131" s="265" t="s">
        <v>1170</v>
      </c>
      <c r="Z131" s="265">
        <v>3</v>
      </c>
      <c r="AA131" s="266">
        <v>44322</v>
      </c>
      <c r="AB131" s="265">
        <v>147114</v>
      </c>
      <c r="AC131" s="265" t="s">
        <v>625</v>
      </c>
      <c r="AD131" s="267">
        <v>750.16</v>
      </c>
      <c r="AE131" s="265" t="s">
        <v>626</v>
      </c>
      <c r="AF131" s="265">
        <v>2021</v>
      </c>
      <c r="AG131" s="265">
        <v>5</v>
      </c>
    </row>
    <row r="132" spans="1:33">
      <c r="A132" s="265" t="s">
        <v>612</v>
      </c>
      <c r="B132" s="265" t="s">
        <v>1171</v>
      </c>
      <c r="C132" s="266">
        <v>44327</v>
      </c>
      <c r="D132" s="266" t="e">
        <f>VLOOKUP($B132,#REF!,3,FALSE)</f>
        <v>#REF!</v>
      </c>
      <c r="E132" s="266">
        <v>44327</v>
      </c>
      <c r="F132" s="265" t="s">
        <v>614</v>
      </c>
      <c r="G132" s="265">
        <v>74205</v>
      </c>
      <c r="H132" s="265" t="s">
        <v>1172</v>
      </c>
      <c r="I132" s="265" t="s">
        <v>616</v>
      </c>
      <c r="J132" s="265" t="s">
        <v>617</v>
      </c>
      <c r="K132" s="265">
        <v>92140</v>
      </c>
      <c r="L132" s="265">
        <v>2001</v>
      </c>
      <c r="M132" s="265">
        <v>11363</v>
      </c>
      <c r="N132" s="265" t="s">
        <v>614</v>
      </c>
      <c r="O132" s="265">
        <v>118983</v>
      </c>
      <c r="P132" s="265" t="s">
        <v>682</v>
      </c>
      <c r="Q132" s="265" t="s">
        <v>619</v>
      </c>
      <c r="R132" s="265" t="s">
        <v>620</v>
      </c>
      <c r="S132" s="265">
        <v>81892</v>
      </c>
      <c r="T132" s="265" t="s">
        <v>1173</v>
      </c>
      <c r="U132" s="265" t="s">
        <v>620</v>
      </c>
      <c r="V132" s="265" t="s">
        <v>1174</v>
      </c>
      <c r="W132" s="265" t="s">
        <v>1175</v>
      </c>
      <c r="X132" s="265"/>
      <c r="Y132" s="265" t="s">
        <v>1176</v>
      </c>
      <c r="Z132" s="265">
        <v>31</v>
      </c>
      <c r="AA132" s="266">
        <v>44327</v>
      </c>
      <c r="AB132" s="265">
        <v>889453.13</v>
      </c>
      <c r="AC132" s="265" t="s">
        <v>625</v>
      </c>
      <c r="AD132" s="267">
        <v>4535.4799999999996</v>
      </c>
      <c r="AE132" s="265" t="s">
        <v>626</v>
      </c>
      <c r="AF132" s="265">
        <v>2021</v>
      </c>
      <c r="AG132" s="265">
        <v>5</v>
      </c>
    </row>
    <row r="133" spans="1:33">
      <c r="A133" s="265" t="s">
        <v>612</v>
      </c>
      <c r="B133" s="265" t="s">
        <v>1177</v>
      </c>
      <c r="C133" s="266">
        <v>44328</v>
      </c>
      <c r="D133" s="266" t="e">
        <f>VLOOKUP($B133,#REF!,3,FALSE)</f>
        <v>#REF!</v>
      </c>
      <c r="E133" s="266">
        <v>44328</v>
      </c>
      <c r="F133" s="265" t="s">
        <v>614</v>
      </c>
      <c r="G133" s="265">
        <v>71635</v>
      </c>
      <c r="H133" s="265" t="s">
        <v>638</v>
      </c>
      <c r="I133" s="265" t="s">
        <v>616</v>
      </c>
      <c r="J133" s="265" t="s">
        <v>617</v>
      </c>
      <c r="K133" s="265">
        <v>92140</v>
      </c>
      <c r="L133" s="265">
        <v>2001</v>
      </c>
      <c r="M133" s="265">
        <v>11363</v>
      </c>
      <c r="N133" s="265" t="s">
        <v>614</v>
      </c>
      <c r="O133" s="265">
        <v>118983</v>
      </c>
      <c r="P133" s="265" t="s">
        <v>618</v>
      </c>
      <c r="Q133" s="265" t="s">
        <v>619</v>
      </c>
      <c r="R133" s="265" t="s">
        <v>620</v>
      </c>
      <c r="S133" s="265">
        <v>81552</v>
      </c>
      <c r="T133" s="265" t="s">
        <v>1139</v>
      </c>
      <c r="U133" s="265" t="s">
        <v>620</v>
      </c>
      <c r="V133" s="265" t="s">
        <v>1178</v>
      </c>
      <c r="W133" s="265" t="s">
        <v>1179</v>
      </c>
      <c r="X133" s="265"/>
      <c r="Y133" s="265" t="s">
        <v>1180</v>
      </c>
      <c r="Z133" s="265">
        <v>14</v>
      </c>
      <c r="AA133" s="266">
        <v>44328</v>
      </c>
      <c r="AB133" s="265">
        <v>176308</v>
      </c>
      <c r="AC133" s="265" t="s">
        <v>625</v>
      </c>
      <c r="AD133" s="267">
        <v>899.03</v>
      </c>
      <c r="AE133" s="265" t="s">
        <v>626</v>
      </c>
      <c r="AF133" s="265">
        <v>2021</v>
      </c>
      <c r="AG133" s="265">
        <v>5</v>
      </c>
    </row>
    <row r="134" spans="1:33">
      <c r="A134" s="265" t="s">
        <v>612</v>
      </c>
      <c r="B134" s="265" t="s">
        <v>1181</v>
      </c>
      <c r="C134" s="266">
        <v>44333</v>
      </c>
      <c r="D134" s="266" t="e">
        <f>VLOOKUP($B134,#REF!,3,FALSE)</f>
        <v>#REF!</v>
      </c>
      <c r="E134" s="266">
        <v>44333</v>
      </c>
      <c r="F134" s="265" t="s">
        <v>614</v>
      </c>
      <c r="G134" s="265">
        <v>76135</v>
      </c>
      <c r="H134" s="265" t="s">
        <v>628</v>
      </c>
      <c r="I134" s="265" t="s">
        <v>616</v>
      </c>
      <c r="J134" s="265" t="s">
        <v>617</v>
      </c>
      <c r="K134" s="265">
        <v>92140</v>
      </c>
      <c r="L134" s="265">
        <v>2001</v>
      </c>
      <c r="M134" s="265">
        <v>11363</v>
      </c>
      <c r="N134" s="265" t="s">
        <v>614</v>
      </c>
      <c r="O134" s="265">
        <v>118983</v>
      </c>
      <c r="P134" s="265" t="s">
        <v>618</v>
      </c>
      <c r="Q134" s="265" t="s">
        <v>619</v>
      </c>
      <c r="R134" s="265" t="s">
        <v>620</v>
      </c>
      <c r="S134" s="265">
        <v>81552</v>
      </c>
      <c r="T134" s="265" t="s">
        <v>1139</v>
      </c>
      <c r="U134" s="265" t="s">
        <v>620</v>
      </c>
      <c r="V134" s="265" t="s">
        <v>628</v>
      </c>
      <c r="W134" s="265" t="s">
        <v>1179</v>
      </c>
      <c r="X134" s="265"/>
      <c r="Y134" s="265" t="s">
        <v>1182</v>
      </c>
      <c r="Z134" s="265">
        <v>141</v>
      </c>
      <c r="AA134" s="266">
        <v>44333</v>
      </c>
      <c r="AB134" s="265">
        <v>0</v>
      </c>
      <c r="AC134" s="265" t="s">
        <v>625</v>
      </c>
      <c r="AD134" s="267">
        <v>-0.01</v>
      </c>
      <c r="AE134" s="265" t="s">
        <v>626</v>
      </c>
      <c r="AF134" s="265">
        <v>2021</v>
      </c>
      <c r="AG134" s="265">
        <v>5</v>
      </c>
    </row>
    <row r="135" spans="1:33">
      <c r="A135" s="265" t="s">
        <v>612</v>
      </c>
      <c r="B135" s="265" t="s">
        <v>1183</v>
      </c>
      <c r="C135" s="266">
        <v>44328</v>
      </c>
      <c r="D135" s="266" t="e">
        <f>VLOOKUP($B135,#REF!,3,FALSE)</f>
        <v>#REF!</v>
      </c>
      <c r="E135" s="266">
        <v>44328</v>
      </c>
      <c r="F135" s="265" t="s">
        <v>614</v>
      </c>
      <c r="G135" s="265">
        <v>71305</v>
      </c>
      <c r="H135" s="265" t="s">
        <v>1077</v>
      </c>
      <c r="I135" s="265" t="s">
        <v>616</v>
      </c>
      <c r="J135" s="265" t="s">
        <v>617</v>
      </c>
      <c r="K135" s="265">
        <v>92140</v>
      </c>
      <c r="L135" s="265">
        <v>2001</v>
      </c>
      <c r="M135" s="265">
        <v>11363</v>
      </c>
      <c r="N135" s="265" t="s">
        <v>614</v>
      </c>
      <c r="O135" s="265">
        <v>118983</v>
      </c>
      <c r="P135" s="265" t="s">
        <v>1078</v>
      </c>
      <c r="Q135" s="265" t="s">
        <v>619</v>
      </c>
      <c r="R135" s="265" t="s">
        <v>620</v>
      </c>
      <c r="S135" s="265">
        <v>81552</v>
      </c>
      <c r="T135" s="265" t="s">
        <v>1139</v>
      </c>
      <c r="U135" s="265" t="s">
        <v>620</v>
      </c>
      <c r="V135" s="265" t="s">
        <v>1184</v>
      </c>
      <c r="W135" s="265" t="s">
        <v>1179</v>
      </c>
      <c r="X135" s="265"/>
      <c r="Y135" s="265" t="s">
        <v>1180</v>
      </c>
      <c r="Z135" s="265">
        <v>12</v>
      </c>
      <c r="AA135" s="266">
        <v>44328</v>
      </c>
      <c r="AB135" s="265">
        <v>3000</v>
      </c>
      <c r="AC135" s="265" t="s">
        <v>625</v>
      </c>
      <c r="AD135" s="267">
        <v>15.3</v>
      </c>
      <c r="AE135" s="265" t="s">
        <v>626</v>
      </c>
      <c r="AF135" s="265">
        <v>2021</v>
      </c>
      <c r="AG135" s="265">
        <v>5</v>
      </c>
    </row>
    <row r="136" spans="1:33">
      <c r="A136" s="265" t="s">
        <v>612</v>
      </c>
      <c r="B136" s="265" t="s">
        <v>1185</v>
      </c>
      <c r="C136" s="266">
        <v>44333</v>
      </c>
      <c r="D136" s="266" t="e">
        <f>VLOOKUP($B136,#REF!,3,FALSE)</f>
        <v>#REF!</v>
      </c>
      <c r="E136" s="266">
        <v>44333</v>
      </c>
      <c r="F136" s="265" t="s">
        <v>614</v>
      </c>
      <c r="G136" s="265">
        <v>76135</v>
      </c>
      <c r="H136" s="265" t="s">
        <v>628</v>
      </c>
      <c r="I136" s="265" t="s">
        <v>616</v>
      </c>
      <c r="J136" s="265" t="s">
        <v>617</v>
      </c>
      <c r="K136" s="265">
        <v>92140</v>
      </c>
      <c r="L136" s="265">
        <v>2001</v>
      </c>
      <c r="M136" s="265">
        <v>11363</v>
      </c>
      <c r="N136" s="265" t="s">
        <v>614</v>
      </c>
      <c r="O136" s="265">
        <v>118983</v>
      </c>
      <c r="P136" s="265" t="s">
        <v>1078</v>
      </c>
      <c r="Q136" s="265" t="s">
        <v>619</v>
      </c>
      <c r="R136" s="265" t="s">
        <v>620</v>
      </c>
      <c r="S136" s="265">
        <v>81552</v>
      </c>
      <c r="T136" s="265" t="s">
        <v>1139</v>
      </c>
      <c r="U136" s="265" t="s">
        <v>620</v>
      </c>
      <c r="V136" s="265" t="s">
        <v>628</v>
      </c>
      <c r="W136" s="265" t="s">
        <v>1179</v>
      </c>
      <c r="X136" s="265"/>
      <c r="Y136" s="265" t="s">
        <v>1182</v>
      </c>
      <c r="Z136" s="265">
        <v>142</v>
      </c>
      <c r="AA136" s="266">
        <v>44333</v>
      </c>
      <c r="AB136" s="265">
        <v>0</v>
      </c>
      <c r="AC136" s="265" t="s">
        <v>625</v>
      </c>
      <c r="AD136" s="267">
        <v>0</v>
      </c>
      <c r="AE136" s="265" t="s">
        <v>626</v>
      </c>
      <c r="AF136" s="265">
        <v>2021</v>
      </c>
      <c r="AG136" s="265">
        <v>5</v>
      </c>
    </row>
    <row r="137" spans="1:33">
      <c r="A137" s="265" t="s">
        <v>612</v>
      </c>
      <c r="B137" s="265" t="s">
        <v>1186</v>
      </c>
      <c r="C137" s="266">
        <v>44328</v>
      </c>
      <c r="D137" s="266" t="e">
        <f>VLOOKUP($B137,#REF!,3,FALSE)</f>
        <v>#REF!</v>
      </c>
      <c r="E137" s="266">
        <v>44329</v>
      </c>
      <c r="F137" s="265" t="s">
        <v>614</v>
      </c>
      <c r="G137" s="265">
        <v>74205</v>
      </c>
      <c r="H137" s="265" t="s">
        <v>1172</v>
      </c>
      <c r="I137" s="265" t="s">
        <v>616</v>
      </c>
      <c r="J137" s="265" t="s">
        <v>617</v>
      </c>
      <c r="K137" s="265">
        <v>92140</v>
      </c>
      <c r="L137" s="265">
        <v>2001</v>
      </c>
      <c r="M137" s="265">
        <v>11363</v>
      </c>
      <c r="N137" s="265" t="s">
        <v>614</v>
      </c>
      <c r="O137" s="265">
        <v>118983</v>
      </c>
      <c r="P137" s="265" t="s">
        <v>1187</v>
      </c>
      <c r="Q137" s="265" t="s">
        <v>619</v>
      </c>
      <c r="R137" s="265" t="s">
        <v>620</v>
      </c>
      <c r="S137" s="265">
        <v>52704</v>
      </c>
      <c r="T137" s="265" t="s">
        <v>1188</v>
      </c>
      <c r="U137" s="265" t="s">
        <v>620</v>
      </c>
      <c r="V137" s="265" t="s">
        <v>1189</v>
      </c>
      <c r="W137" s="265" t="s">
        <v>1190</v>
      </c>
      <c r="X137" s="265"/>
      <c r="Y137" s="265" t="s">
        <v>1191</v>
      </c>
      <c r="Z137" s="265">
        <v>5</v>
      </c>
      <c r="AA137" s="266">
        <v>44328</v>
      </c>
      <c r="AB137" s="265">
        <v>547600</v>
      </c>
      <c r="AC137" s="265" t="s">
        <v>625</v>
      </c>
      <c r="AD137" s="267">
        <v>2792.31</v>
      </c>
      <c r="AE137" s="265" t="s">
        <v>626</v>
      </c>
      <c r="AF137" s="265">
        <v>2021</v>
      </c>
      <c r="AG137" s="265">
        <v>5</v>
      </c>
    </row>
    <row r="138" spans="1:33">
      <c r="A138" s="265" t="s">
        <v>612</v>
      </c>
      <c r="B138" s="265" t="s">
        <v>1192</v>
      </c>
      <c r="C138" s="266">
        <v>44333</v>
      </c>
      <c r="D138" s="266" t="e">
        <f>VLOOKUP($B138,#REF!,3,FALSE)</f>
        <v>#REF!</v>
      </c>
      <c r="E138" s="266">
        <v>44333</v>
      </c>
      <c r="F138" s="265" t="s">
        <v>614</v>
      </c>
      <c r="G138" s="265">
        <v>76125</v>
      </c>
      <c r="H138" s="265" t="s">
        <v>653</v>
      </c>
      <c r="I138" s="265" t="s">
        <v>616</v>
      </c>
      <c r="J138" s="265" t="s">
        <v>617</v>
      </c>
      <c r="K138" s="265">
        <v>92140</v>
      </c>
      <c r="L138" s="265">
        <v>2001</v>
      </c>
      <c r="M138" s="265">
        <v>11363</v>
      </c>
      <c r="N138" s="265" t="s">
        <v>614</v>
      </c>
      <c r="O138" s="265">
        <v>118983</v>
      </c>
      <c r="P138" s="265" t="s">
        <v>1187</v>
      </c>
      <c r="Q138" s="265" t="s">
        <v>619</v>
      </c>
      <c r="R138" s="265" t="s">
        <v>620</v>
      </c>
      <c r="S138" s="265">
        <v>52704</v>
      </c>
      <c r="T138" s="265" t="s">
        <v>1188</v>
      </c>
      <c r="U138" s="265" t="s">
        <v>620</v>
      </c>
      <c r="V138" s="265" t="s">
        <v>653</v>
      </c>
      <c r="W138" s="265" t="s">
        <v>1190</v>
      </c>
      <c r="X138" s="265"/>
      <c r="Y138" s="265" t="s">
        <v>1182</v>
      </c>
      <c r="Z138" s="265">
        <v>123</v>
      </c>
      <c r="AA138" s="266">
        <v>44333</v>
      </c>
      <c r="AB138" s="265">
        <v>0</v>
      </c>
      <c r="AC138" s="265" t="s">
        <v>625</v>
      </c>
      <c r="AD138" s="267">
        <v>0.01</v>
      </c>
      <c r="AE138" s="265" t="s">
        <v>626</v>
      </c>
      <c r="AF138" s="265">
        <v>2021</v>
      </c>
      <c r="AG138" s="265">
        <v>5</v>
      </c>
    </row>
    <row r="139" spans="1:33">
      <c r="A139" s="265" t="s">
        <v>612</v>
      </c>
      <c r="B139" s="265" t="s">
        <v>1193</v>
      </c>
      <c r="C139" s="266">
        <v>44328</v>
      </c>
      <c r="D139" s="266" t="e">
        <f>VLOOKUP($B139,#REF!,3,FALSE)</f>
        <v>#REF!</v>
      </c>
      <c r="E139" s="266">
        <v>44329</v>
      </c>
      <c r="F139" s="265" t="s">
        <v>614</v>
      </c>
      <c r="G139" s="265">
        <v>74205</v>
      </c>
      <c r="H139" s="265" t="s">
        <v>1172</v>
      </c>
      <c r="I139" s="265" t="s">
        <v>616</v>
      </c>
      <c r="J139" s="265" t="s">
        <v>617</v>
      </c>
      <c r="K139" s="265">
        <v>92140</v>
      </c>
      <c r="L139" s="265">
        <v>2001</v>
      </c>
      <c r="M139" s="265">
        <v>11363</v>
      </c>
      <c r="N139" s="265" t="s">
        <v>614</v>
      </c>
      <c r="O139" s="265">
        <v>118983</v>
      </c>
      <c r="P139" s="265" t="s">
        <v>1194</v>
      </c>
      <c r="Q139" s="265" t="s">
        <v>619</v>
      </c>
      <c r="R139" s="265" t="s">
        <v>620</v>
      </c>
      <c r="S139" s="265">
        <v>52704</v>
      </c>
      <c r="T139" s="265" t="s">
        <v>1188</v>
      </c>
      <c r="U139" s="265" t="s">
        <v>620</v>
      </c>
      <c r="V139" s="265" t="s">
        <v>1189</v>
      </c>
      <c r="W139" s="265" t="s">
        <v>1190</v>
      </c>
      <c r="X139" s="265"/>
      <c r="Y139" s="265" t="s">
        <v>1191</v>
      </c>
      <c r="Z139" s="265">
        <v>6</v>
      </c>
      <c r="AA139" s="266">
        <v>44328</v>
      </c>
      <c r="AB139" s="265">
        <v>176800</v>
      </c>
      <c r="AC139" s="265" t="s">
        <v>625</v>
      </c>
      <c r="AD139" s="267">
        <v>901.53</v>
      </c>
      <c r="AE139" s="265" t="s">
        <v>626</v>
      </c>
      <c r="AF139" s="265">
        <v>2021</v>
      </c>
      <c r="AG139" s="265">
        <v>5</v>
      </c>
    </row>
    <row r="140" spans="1:33">
      <c r="A140" s="265" t="s">
        <v>612</v>
      </c>
      <c r="B140" s="265" t="s">
        <v>1195</v>
      </c>
      <c r="C140" s="266">
        <v>44333</v>
      </c>
      <c r="D140" s="266" t="e">
        <f>VLOOKUP($B140,#REF!,3,FALSE)</f>
        <v>#REF!</v>
      </c>
      <c r="E140" s="266">
        <v>44333</v>
      </c>
      <c r="F140" s="265" t="s">
        <v>614</v>
      </c>
      <c r="G140" s="265">
        <v>76125</v>
      </c>
      <c r="H140" s="265" t="s">
        <v>653</v>
      </c>
      <c r="I140" s="265" t="s">
        <v>616</v>
      </c>
      <c r="J140" s="265" t="s">
        <v>617</v>
      </c>
      <c r="K140" s="265">
        <v>92140</v>
      </c>
      <c r="L140" s="265">
        <v>2001</v>
      </c>
      <c r="M140" s="265">
        <v>11363</v>
      </c>
      <c r="N140" s="265" t="s">
        <v>614</v>
      </c>
      <c r="O140" s="265">
        <v>118983</v>
      </c>
      <c r="P140" s="265" t="s">
        <v>1194</v>
      </c>
      <c r="Q140" s="265" t="s">
        <v>619</v>
      </c>
      <c r="R140" s="265" t="s">
        <v>620</v>
      </c>
      <c r="S140" s="265">
        <v>52704</v>
      </c>
      <c r="T140" s="265" t="s">
        <v>1188</v>
      </c>
      <c r="U140" s="265" t="s">
        <v>620</v>
      </c>
      <c r="V140" s="265" t="s">
        <v>653</v>
      </c>
      <c r="W140" s="265" t="s">
        <v>1190</v>
      </c>
      <c r="X140" s="265"/>
      <c r="Y140" s="265" t="s">
        <v>1182</v>
      </c>
      <c r="Z140" s="265">
        <v>124</v>
      </c>
      <c r="AA140" s="266">
        <v>44333</v>
      </c>
      <c r="AB140" s="265">
        <v>0</v>
      </c>
      <c r="AC140" s="265" t="s">
        <v>625</v>
      </c>
      <c r="AD140" s="267">
        <v>0</v>
      </c>
      <c r="AE140" s="265" t="s">
        <v>626</v>
      </c>
      <c r="AF140" s="265">
        <v>2021</v>
      </c>
      <c r="AG140" s="265">
        <v>5</v>
      </c>
    </row>
    <row r="141" spans="1:33">
      <c r="A141" s="265" t="s">
        <v>658</v>
      </c>
      <c r="B141" s="265" t="s">
        <v>1196</v>
      </c>
      <c r="C141" s="266">
        <v>44328</v>
      </c>
      <c r="D141" s="266" t="e">
        <f>VLOOKUP($B141,#REF!,3,FALSE)</f>
        <v>#REF!</v>
      </c>
      <c r="E141" s="266">
        <v>44333</v>
      </c>
      <c r="F141" s="265" t="s">
        <v>614</v>
      </c>
      <c r="G141" s="265">
        <v>16005</v>
      </c>
      <c r="H141" s="265" t="s">
        <v>680</v>
      </c>
      <c r="I141" s="265" t="s">
        <v>616</v>
      </c>
      <c r="J141" s="265" t="s">
        <v>617</v>
      </c>
      <c r="K141" s="265">
        <v>92140</v>
      </c>
      <c r="L141" s="265" t="s">
        <v>681</v>
      </c>
      <c r="M141" s="265">
        <v>11363</v>
      </c>
      <c r="N141" s="265" t="s">
        <v>614</v>
      </c>
      <c r="O141" s="265">
        <v>118983</v>
      </c>
      <c r="P141" s="265" t="s">
        <v>682</v>
      </c>
      <c r="Q141" s="265" t="s">
        <v>620</v>
      </c>
      <c r="R141" s="265" t="s">
        <v>1197</v>
      </c>
      <c r="S141" s="265">
        <v>86127</v>
      </c>
      <c r="T141" s="265" t="s">
        <v>683</v>
      </c>
      <c r="U141" s="265">
        <v>16284</v>
      </c>
      <c r="V141" s="265" t="s">
        <v>1198</v>
      </c>
      <c r="W141" s="265" t="s">
        <v>1199</v>
      </c>
      <c r="X141" s="265"/>
      <c r="Y141" s="265" t="s">
        <v>1200</v>
      </c>
      <c r="Z141" s="265">
        <v>2</v>
      </c>
      <c r="AA141" s="266">
        <v>44328</v>
      </c>
      <c r="AB141" s="265">
        <v>-570647</v>
      </c>
      <c r="AC141" s="265" t="s">
        <v>625</v>
      </c>
      <c r="AD141" s="267">
        <v>-3139.91</v>
      </c>
      <c r="AE141" s="265" t="s">
        <v>626</v>
      </c>
      <c r="AF141" s="265">
        <v>2021</v>
      </c>
      <c r="AG141" s="265">
        <v>5</v>
      </c>
    </row>
    <row r="142" spans="1:33">
      <c r="A142" s="265" t="s">
        <v>658</v>
      </c>
      <c r="B142" s="265" t="s">
        <v>1201</v>
      </c>
      <c r="C142" s="266">
        <v>44328</v>
      </c>
      <c r="D142" s="266" t="e">
        <f>VLOOKUP($B142,#REF!,3,FALSE)</f>
        <v>#REF!</v>
      </c>
      <c r="E142" s="266">
        <v>44333</v>
      </c>
      <c r="F142" s="265" t="s">
        <v>614</v>
      </c>
      <c r="G142" s="265">
        <v>75710</v>
      </c>
      <c r="H142" s="265" t="s">
        <v>946</v>
      </c>
      <c r="I142" s="265" t="s">
        <v>616</v>
      </c>
      <c r="J142" s="265" t="s">
        <v>617</v>
      </c>
      <c r="K142" s="265">
        <v>92140</v>
      </c>
      <c r="L142" s="265" t="s">
        <v>681</v>
      </c>
      <c r="M142" s="265">
        <v>11363</v>
      </c>
      <c r="N142" s="265" t="s">
        <v>614</v>
      </c>
      <c r="O142" s="265">
        <v>118983</v>
      </c>
      <c r="P142" s="265" t="s">
        <v>682</v>
      </c>
      <c r="Q142" s="265" t="s">
        <v>620</v>
      </c>
      <c r="R142" s="265" t="s">
        <v>1197</v>
      </c>
      <c r="S142" s="265">
        <v>86127</v>
      </c>
      <c r="T142" s="265" t="s">
        <v>683</v>
      </c>
      <c r="U142" s="265">
        <v>16284</v>
      </c>
      <c r="V142" s="265" t="s">
        <v>1198</v>
      </c>
      <c r="W142" s="265" t="s">
        <v>1199</v>
      </c>
      <c r="X142" s="265"/>
      <c r="Y142" s="265" t="s">
        <v>1200</v>
      </c>
      <c r="Z142" s="265">
        <v>27</v>
      </c>
      <c r="AA142" s="266">
        <v>44328</v>
      </c>
      <c r="AB142" s="265">
        <v>570647</v>
      </c>
      <c r="AC142" s="265" t="s">
        <v>625</v>
      </c>
      <c r="AD142" s="267">
        <v>3139.91</v>
      </c>
      <c r="AE142" s="265" t="s">
        <v>626</v>
      </c>
      <c r="AF142" s="265">
        <v>2021</v>
      </c>
      <c r="AG142" s="265">
        <v>5</v>
      </c>
    </row>
    <row r="143" spans="1:33">
      <c r="A143" s="265" t="s">
        <v>658</v>
      </c>
      <c r="B143" s="265" t="s">
        <v>1202</v>
      </c>
      <c r="C143" s="266">
        <v>44328</v>
      </c>
      <c r="D143" s="266" t="e">
        <f>VLOOKUP($B143,#REF!,3,FALSE)</f>
        <v>#REF!</v>
      </c>
      <c r="E143" s="266">
        <v>44333</v>
      </c>
      <c r="F143" s="265" t="s">
        <v>614</v>
      </c>
      <c r="G143" s="265">
        <v>16005</v>
      </c>
      <c r="H143" s="265" t="s">
        <v>680</v>
      </c>
      <c r="I143" s="265" t="s">
        <v>616</v>
      </c>
      <c r="J143" s="265" t="s">
        <v>617</v>
      </c>
      <c r="K143" s="265">
        <v>92140</v>
      </c>
      <c r="L143" s="265" t="s">
        <v>681</v>
      </c>
      <c r="M143" s="265">
        <v>11363</v>
      </c>
      <c r="N143" s="265" t="s">
        <v>614</v>
      </c>
      <c r="O143" s="265">
        <v>118983</v>
      </c>
      <c r="P143" s="265" t="s">
        <v>952</v>
      </c>
      <c r="Q143" s="265" t="s">
        <v>620</v>
      </c>
      <c r="R143" s="265" t="s">
        <v>1203</v>
      </c>
      <c r="S143" s="265">
        <v>86127</v>
      </c>
      <c r="T143" s="265" t="s">
        <v>683</v>
      </c>
      <c r="U143" s="265">
        <v>18023</v>
      </c>
      <c r="V143" s="265" t="s">
        <v>1204</v>
      </c>
      <c r="W143" s="265" t="s">
        <v>1205</v>
      </c>
      <c r="X143" s="265"/>
      <c r="Y143" s="265" t="s">
        <v>1200</v>
      </c>
      <c r="Z143" s="265">
        <v>1</v>
      </c>
      <c r="AA143" s="266">
        <v>44328</v>
      </c>
      <c r="AB143" s="265">
        <v>-8536170</v>
      </c>
      <c r="AC143" s="265" t="s">
        <v>625</v>
      </c>
      <c r="AD143" s="267">
        <v>-45516.52</v>
      </c>
      <c r="AE143" s="265" t="s">
        <v>626</v>
      </c>
      <c r="AF143" s="265">
        <v>2021</v>
      </c>
      <c r="AG143" s="265">
        <v>5</v>
      </c>
    </row>
    <row r="144" spans="1:33">
      <c r="A144" s="265" t="s">
        <v>658</v>
      </c>
      <c r="B144" s="265" t="s">
        <v>1206</v>
      </c>
      <c r="C144" s="266">
        <v>44328</v>
      </c>
      <c r="D144" s="266" t="e">
        <f>VLOOKUP($B144,#REF!,3,FALSE)</f>
        <v>#REF!</v>
      </c>
      <c r="E144" s="266">
        <v>44333</v>
      </c>
      <c r="F144" s="265" t="s">
        <v>614</v>
      </c>
      <c r="G144" s="265">
        <v>71405</v>
      </c>
      <c r="H144" s="265" t="s">
        <v>900</v>
      </c>
      <c r="I144" s="265" t="s">
        <v>616</v>
      </c>
      <c r="J144" s="265" t="s">
        <v>617</v>
      </c>
      <c r="K144" s="265">
        <v>92140</v>
      </c>
      <c r="L144" s="265" t="s">
        <v>681</v>
      </c>
      <c r="M144" s="265">
        <v>11363</v>
      </c>
      <c r="N144" s="265" t="s">
        <v>614</v>
      </c>
      <c r="O144" s="265">
        <v>118983</v>
      </c>
      <c r="P144" s="265" t="s">
        <v>682</v>
      </c>
      <c r="Q144" s="265" t="s">
        <v>620</v>
      </c>
      <c r="R144" s="265" t="s">
        <v>1203</v>
      </c>
      <c r="S144" s="265">
        <v>86127</v>
      </c>
      <c r="T144" s="265" t="s">
        <v>683</v>
      </c>
      <c r="U144" s="265">
        <v>18023</v>
      </c>
      <c r="V144" s="265" t="s">
        <v>1204</v>
      </c>
      <c r="W144" s="265" t="s">
        <v>1205</v>
      </c>
      <c r="X144" s="265"/>
      <c r="Y144" s="265" t="s">
        <v>1200</v>
      </c>
      <c r="Z144" s="265">
        <v>18</v>
      </c>
      <c r="AA144" s="266">
        <v>44328</v>
      </c>
      <c r="AB144" s="265">
        <v>3392573</v>
      </c>
      <c r="AC144" s="265" t="s">
        <v>625</v>
      </c>
      <c r="AD144" s="267">
        <v>18089.86</v>
      </c>
      <c r="AE144" s="265" t="s">
        <v>626</v>
      </c>
      <c r="AF144" s="265">
        <v>2021</v>
      </c>
      <c r="AG144" s="265">
        <v>5</v>
      </c>
    </row>
    <row r="145" spans="1:33">
      <c r="A145" s="265" t="s">
        <v>658</v>
      </c>
      <c r="B145" s="265" t="s">
        <v>1207</v>
      </c>
      <c r="C145" s="266">
        <v>44328</v>
      </c>
      <c r="D145" s="266" t="e">
        <f>VLOOKUP($B145,#REF!,3,FALSE)</f>
        <v>#REF!</v>
      </c>
      <c r="E145" s="266">
        <v>44333</v>
      </c>
      <c r="F145" s="265" t="s">
        <v>614</v>
      </c>
      <c r="G145" s="265">
        <v>71605</v>
      </c>
      <c r="H145" s="265" t="s">
        <v>672</v>
      </c>
      <c r="I145" s="265" t="s">
        <v>616</v>
      </c>
      <c r="J145" s="265" t="s">
        <v>617</v>
      </c>
      <c r="K145" s="265">
        <v>92140</v>
      </c>
      <c r="L145" s="265" t="s">
        <v>681</v>
      </c>
      <c r="M145" s="265">
        <v>11363</v>
      </c>
      <c r="N145" s="265" t="s">
        <v>614</v>
      </c>
      <c r="O145" s="265">
        <v>118983</v>
      </c>
      <c r="P145" s="265" t="s">
        <v>682</v>
      </c>
      <c r="Q145" s="265" t="s">
        <v>620</v>
      </c>
      <c r="R145" s="265" t="s">
        <v>1203</v>
      </c>
      <c r="S145" s="265">
        <v>86127</v>
      </c>
      <c r="T145" s="265" t="s">
        <v>683</v>
      </c>
      <c r="U145" s="265">
        <v>18023</v>
      </c>
      <c r="V145" s="265" t="s">
        <v>1204</v>
      </c>
      <c r="W145" s="265" t="s">
        <v>1205</v>
      </c>
      <c r="X145" s="265"/>
      <c r="Y145" s="265" t="s">
        <v>1200</v>
      </c>
      <c r="Z145" s="265">
        <v>19</v>
      </c>
      <c r="AA145" s="266">
        <v>44328</v>
      </c>
      <c r="AB145" s="265">
        <v>1014691</v>
      </c>
      <c r="AC145" s="265" t="s">
        <v>625</v>
      </c>
      <c r="AD145" s="267">
        <v>5410.53</v>
      </c>
      <c r="AE145" s="265" t="s">
        <v>626</v>
      </c>
      <c r="AF145" s="265">
        <v>2021</v>
      </c>
      <c r="AG145" s="265">
        <v>5</v>
      </c>
    </row>
    <row r="146" spans="1:33">
      <c r="A146" s="265" t="s">
        <v>658</v>
      </c>
      <c r="B146" s="265" t="s">
        <v>1208</v>
      </c>
      <c r="C146" s="266">
        <v>44328</v>
      </c>
      <c r="D146" s="266" t="e">
        <f>VLOOKUP($B146,#REF!,3,FALSE)</f>
        <v>#REF!</v>
      </c>
      <c r="E146" s="266">
        <v>44333</v>
      </c>
      <c r="F146" s="265" t="s">
        <v>614</v>
      </c>
      <c r="G146" s="265">
        <v>72105</v>
      </c>
      <c r="H146" s="265" t="s">
        <v>944</v>
      </c>
      <c r="I146" s="265" t="s">
        <v>616</v>
      </c>
      <c r="J146" s="265" t="s">
        <v>617</v>
      </c>
      <c r="K146" s="265">
        <v>92140</v>
      </c>
      <c r="L146" s="265" t="s">
        <v>681</v>
      </c>
      <c r="M146" s="265">
        <v>11363</v>
      </c>
      <c r="N146" s="265" t="s">
        <v>614</v>
      </c>
      <c r="O146" s="265">
        <v>118983</v>
      </c>
      <c r="P146" s="265" t="s">
        <v>682</v>
      </c>
      <c r="Q146" s="265" t="s">
        <v>620</v>
      </c>
      <c r="R146" s="265" t="s">
        <v>1203</v>
      </c>
      <c r="S146" s="265">
        <v>86127</v>
      </c>
      <c r="T146" s="265" t="s">
        <v>683</v>
      </c>
      <c r="U146" s="265">
        <v>18023</v>
      </c>
      <c r="V146" s="265" t="s">
        <v>1204</v>
      </c>
      <c r="W146" s="265" t="s">
        <v>1205</v>
      </c>
      <c r="X146" s="265"/>
      <c r="Y146" s="265" t="s">
        <v>1200</v>
      </c>
      <c r="Z146" s="265">
        <v>20</v>
      </c>
      <c r="AA146" s="266">
        <v>44328</v>
      </c>
      <c r="AB146" s="265">
        <v>3226059</v>
      </c>
      <c r="AC146" s="265" t="s">
        <v>625</v>
      </c>
      <c r="AD146" s="267">
        <v>17201.98</v>
      </c>
      <c r="AE146" s="265" t="s">
        <v>626</v>
      </c>
      <c r="AF146" s="265">
        <v>2021</v>
      </c>
      <c r="AG146" s="265">
        <v>5</v>
      </c>
    </row>
    <row r="147" spans="1:33">
      <c r="A147" s="265" t="s">
        <v>658</v>
      </c>
      <c r="B147" s="265" t="s">
        <v>1209</v>
      </c>
      <c r="C147" s="266">
        <v>44328</v>
      </c>
      <c r="D147" s="266" t="e">
        <f>VLOOKUP($B147,#REF!,3,FALSE)</f>
        <v>#REF!</v>
      </c>
      <c r="E147" s="266">
        <v>44333</v>
      </c>
      <c r="F147" s="265" t="s">
        <v>614</v>
      </c>
      <c r="G147" s="265">
        <v>72205</v>
      </c>
      <c r="H147" s="265" t="s">
        <v>950</v>
      </c>
      <c r="I147" s="265" t="s">
        <v>616</v>
      </c>
      <c r="J147" s="265" t="s">
        <v>617</v>
      </c>
      <c r="K147" s="265">
        <v>92140</v>
      </c>
      <c r="L147" s="265" t="s">
        <v>681</v>
      </c>
      <c r="M147" s="265">
        <v>11363</v>
      </c>
      <c r="N147" s="265" t="s">
        <v>614</v>
      </c>
      <c r="O147" s="265">
        <v>118983</v>
      </c>
      <c r="P147" s="265" t="s">
        <v>682</v>
      </c>
      <c r="Q147" s="265" t="s">
        <v>620</v>
      </c>
      <c r="R147" s="265" t="s">
        <v>1203</v>
      </c>
      <c r="S147" s="265">
        <v>86127</v>
      </c>
      <c r="T147" s="265" t="s">
        <v>683</v>
      </c>
      <c r="U147" s="265">
        <v>18023</v>
      </c>
      <c r="V147" s="265" t="s">
        <v>1204</v>
      </c>
      <c r="W147" s="265" t="s">
        <v>1205</v>
      </c>
      <c r="X147" s="265"/>
      <c r="Y147" s="265" t="s">
        <v>1200</v>
      </c>
      <c r="Z147" s="265">
        <v>21</v>
      </c>
      <c r="AA147" s="266">
        <v>44328</v>
      </c>
      <c r="AB147" s="265">
        <v>169760</v>
      </c>
      <c r="AC147" s="265" t="s">
        <v>625</v>
      </c>
      <c r="AD147" s="267">
        <v>905.19</v>
      </c>
      <c r="AE147" s="265" t="s">
        <v>626</v>
      </c>
      <c r="AF147" s="265">
        <v>2021</v>
      </c>
      <c r="AG147" s="265">
        <v>5</v>
      </c>
    </row>
    <row r="148" spans="1:33">
      <c r="A148" s="265" t="s">
        <v>658</v>
      </c>
      <c r="B148" s="265" t="s">
        <v>1210</v>
      </c>
      <c r="C148" s="266">
        <v>44328</v>
      </c>
      <c r="D148" s="266" t="e">
        <f>VLOOKUP($B148,#REF!,3,FALSE)</f>
        <v>#REF!</v>
      </c>
      <c r="E148" s="266">
        <v>44333</v>
      </c>
      <c r="F148" s="265" t="s">
        <v>614</v>
      </c>
      <c r="G148" s="265">
        <v>72805</v>
      </c>
      <c r="H148" s="265" t="s">
        <v>615</v>
      </c>
      <c r="I148" s="265" t="s">
        <v>616</v>
      </c>
      <c r="J148" s="265" t="s">
        <v>617</v>
      </c>
      <c r="K148" s="265">
        <v>92140</v>
      </c>
      <c r="L148" s="265" t="s">
        <v>681</v>
      </c>
      <c r="M148" s="265">
        <v>11363</v>
      </c>
      <c r="N148" s="265" t="s">
        <v>614</v>
      </c>
      <c r="O148" s="265">
        <v>118983</v>
      </c>
      <c r="P148" s="265" t="s">
        <v>682</v>
      </c>
      <c r="Q148" s="265" t="s">
        <v>620</v>
      </c>
      <c r="R148" s="265" t="s">
        <v>1203</v>
      </c>
      <c r="S148" s="265">
        <v>86127</v>
      </c>
      <c r="T148" s="265" t="s">
        <v>683</v>
      </c>
      <c r="U148" s="265">
        <v>18023</v>
      </c>
      <c r="V148" s="265" t="s">
        <v>1204</v>
      </c>
      <c r="W148" s="265" t="s">
        <v>1205</v>
      </c>
      <c r="X148" s="265"/>
      <c r="Y148" s="265" t="s">
        <v>1200</v>
      </c>
      <c r="Z148" s="265">
        <v>23</v>
      </c>
      <c r="AA148" s="266">
        <v>44328</v>
      </c>
      <c r="AB148" s="265">
        <v>1200</v>
      </c>
      <c r="AC148" s="265" t="s">
        <v>625</v>
      </c>
      <c r="AD148" s="267">
        <v>6.4</v>
      </c>
      <c r="AE148" s="265" t="s">
        <v>626</v>
      </c>
      <c r="AF148" s="265">
        <v>2021</v>
      </c>
      <c r="AG148" s="265">
        <v>5</v>
      </c>
    </row>
    <row r="149" spans="1:33">
      <c r="A149" s="265" t="s">
        <v>658</v>
      </c>
      <c r="B149" s="265" t="s">
        <v>1211</v>
      </c>
      <c r="C149" s="266">
        <v>44328</v>
      </c>
      <c r="D149" s="266" t="e">
        <f>VLOOKUP($B149,#REF!,3,FALSE)</f>
        <v>#REF!</v>
      </c>
      <c r="E149" s="266">
        <v>44333</v>
      </c>
      <c r="F149" s="265" t="s">
        <v>614</v>
      </c>
      <c r="G149" s="265">
        <v>75105</v>
      </c>
      <c r="H149" s="265" t="s">
        <v>1212</v>
      </c>
      <c r="I149" s="265" t="s">
        <v>616</v>
      </c>
      <c r="J149" s="265" t="s">
        <v>617</v>
      </c>
      <c r="K149" s="265">
        <v>92140</v>
      </c>
      <c r="L149" s="265" t="s">
        <v>681</v>
      </c>
      <c r="M149" s="265">
        <v>11363</v>
      </c>
      <c r="N149" s="265" t="s">
        <v>614</v>
      </c>
      <c r="O149" s="265">
        <v>118983</v>
      </c>
      <c r="P149" s="265" t="s">
        <v>682</v>
      </c>
      <c r="Q149" s="265" t="s">
        <v>620</v>
      </c>
      <c r="R149" s="265" t="s">
        <v>1203</v>
      </c>
      <c r="S149" s="265">
        <v>86127</v>
      </c>
      <c r="T149" s="265" t="s">
        <v>683</v>
      </c>
      <c r="U149" s="265">
        <v>18023</v>
      </c>
      <c r="V149" s="265" t="s">
        <v>1204</v>
      </c>
      <c r="W149" s="265" t="s">
        <v>1205</v>
      </c>
      <c r="X149" s="265"/>
      <c r="Y149" s="265" t="s">
        <v>1200</v>
      </c>
      <c r="Z149" s="265">
        <v>25</v>
      </c>
      <c r="AA149" s="266">
        <v>44328</v>
      </c>
      <c r="AB149" s="265">
        <v>157360</v>
      </c>
      <c r="AC149" s="265" t="s">
        <v>625</v>
      </c>
      <c r="AD149" s="267">
        <v>839.07</v>
      </c>
      <c r="AE149" s="265" t="s">
        <v>626</v>
      </c>
      <c r="AF149" s="265">
        <v>2021</v>
      </c>
      <c r="AG149" s="265">
        <v>5</v>
      </c>
    </row>
    <row r="150" spans="1:33">
      <c r="A150" s="265" t="s">
        <v>658</v>
      </c>
      <c r="B150" s="265" t="s">
        <v>1213</v>
      </c>
      <c r="C150" s="266">
        <v>44328</v>
      </c>
      <c r="D150" s="266" t="e">
        <f>VLOOKUP($B150,#REF!,3,FALSE)</f>
        <v>#REF!</v>
      </c>
      <c r="E150" s="266">
        <v>44333</v>
      </c>
      <c r="F150" s="265" t="s">
        <v>614</v>
      </c>
      <c r="G150" s="265">
        <v>75710</v>
      </c>
      <c r="H150" s="265" t="s">
        <v>946</v>
      </c>
      <c r="I150" s="265" t="s">
        <v>616</v>
      </c>
      <c r="J150" s="265" t="s">
        <v>617</v>
      </c>
      <c r="K150" s="265">
        <v>92140</v>
      </c>
      <c r="L150" s="265" t="s">
        <v>681</v>
      </c>
      <c r="M150" s="265">
        <v>11363</v>
      </c>
      <c r="N150" s="265" t="s">
        <v>614</v>
      </c>
      <c r="O150" s="265">
        <v>118983</v>
      </c>
      <c r="P150" s="265" t="s">
        <v>682</v>
      </c>
      <c r="Q150" s="265" t="s">
        <v>620</v>
      </c>
      <c r="R150" s="265" t="s">
        <v>1203</v>
      </c>
      <c r="S150" s="265">
        <v>86127</v>
      </c>
      <c r="T150" s="265" t="s">
        <v>683</v>
      </c>
      <c r="U150" s="265">
        <v>18023</v>
      </c>
      <c r="V150" s="265" t="s">
        <v>1204</v>
      </c>
      <c r="W150" s="265" t="s">
        <v>1205</v>
      </c>
      <c r="X150" s="265"/>
      <c r="Y150" s="265" t="s">
        <v>1200</v>
      </c>
      <c r="Z150" s="265">
        <v>26</v>
      </c>
      <c r="AA150" s="266">
        <v>44328</v>
      </c>
      <c r="AB150" s="265">
        <v>574527</v>
      </c>
      <c r="AC150" s="265" t="s">
        <v>625</v>
      </c>
      <c r="AD150" s="267">
        <v>3063.49</v>
      </c>
      <c r="AE150" s="265" t="s">
        <v>626</v>
      </c>
      <c r="AF150" s="265">
        <v>2021</v>
      </c>
      <c r="AG150" s="265">
        <v>5</v>
      </c>
    </row>
    <row r="151" spans="1:33">
      <c r="A151" s="265" t="s">
        <v>612</v>
      </c>
      <c r="B151" s="265" t="s">
        <v>1214</v>
      </c>
      <c r="C151" s="266">
        <v>44336</v>
      </c>
      <c r="D151" s="266" t="e">
        <f>VLOOKUP($B151,#REF!,3,FALSE)</f>
        <v>#REF!</v>
      </c>
      <c r="E151" s="266">
        <v>44337</v>
      </c>
      <c r="F151" s="265" t="s">
        <v>614</v>
      </c>
      <c r="G151" s="265">
        <v>72440</v>
      </c>
      <c r="H151" s="265" t="s">
        <v>964</v>
      </c>
      <c r="I151" s="265" t="s">
        <v>616</v>
      </c>
      <c r="J151" s="265" t="s">
        <v>617</v>
      </c>
      <c r="K151" s="265">
        <v>92140</v>
      </c>
      <c r="L151" s="265">
        <v>2001</v>
      </c>
      <c r="M151" s="265">
        <v>11363</v>
      </c>
      <c r="N151" s="265" t="s">
        <v>614</v>
      </c>
      <c r="O151" s="265">
        <v>118983</v>
      </c>
      <c r="P151" s="265" t="s">
        <v>709</v>
      </c>
      <c r="Q151" s="265" t="s">
        <v>620</v>
      </c>
      <c r="R151" s="265" t="s">
        <v>620</v>
      </c>
      <c r="S151" s="265">
        <v>79397</v>
      </c>
      <c r="T151" s="265" t="s">
        <v>970</v>
      </c>
      <c r="U151" s="265" t="s">
        <v>620</v>
      </c>
      <c r="V151" s="265" t="s">
        <v>1215</v>
      </c>
      <c r="W151" s="265" t="s">
        <v>1216</v>
      </c>
      <c r="X151" s="265"/>
      <c r="Y151" s="265" t="s">
        <v>1217</v>
      </c>
      <c r="Z151" s="265">
        <v>13</v>
      </c>
      <c r="AA151" s="266">
        <v>44336</v>
      </c>
      <c r="AB151" s="265">
        <v>1990</v>
      </c>
      <c r="AC151" s="265" t="s">
        <v>625</v>
      </c>
      <c r="AD151" s="267">
        <v>10.15</v>
      </c>
      <c r="AE151" s="265" t="s">
        <v>626</v>
      </c>
      <c r="AF151" s="265">
        <v>2021</v>
      </c>
      <c r="AG151" s="265">
        <v>5</v>
      </c>
    </row>
    <row r="152" spans="1:33">
      <c r="A152" s="265" t="s">
        <v>612</v>
      </c>
      <c r="B152" s="265" t="s">
        <v>1218</v>
      </c>
      <c r="C152" s="266">
        <v>44340</v>
      </c>
      <c r="D152" s="266" t="e">
        <f>VLOOKUP($B152,#REF!,3,FALSE)</f>
        <v>#REF!</v>
      </c>
      <c r="E152" s="266">
        <v>44340</v>
      </c>
      <c r="F152" s="265" t="s">
        <v>614</v>
      </c>
      <c r="G152" s="265">
        <v>76135</v>
      </c>
      <c r="H152" s="265" t="s">
        <v>628</v>
      </c>
      <c r="I152" s="265" t="s">
        <v>616</v>
      </c>
      <c r="J152" s="265" t="s">
        <v>617</v>
      </c>
      <c r="K152" s="265">
        <v>92140</v>
      </c>
      <c r="L152" s="265">
        <v>2001</v>
      </c>
      <c r="M152" s="265">
        <v>11363</v>
      </c>
      <c r="N152" s="265" t="s">
        <v>614</v>
      </c>
      <c r="O152" s="265">
        <v>118983</v>
      </c>
      <c r="P152" s="265" t="s">
        <v>709</v>
      </c>
      <c r="Q152" s="265" t="s">
        <v>620</v>
      </c>
      <c r="R152" s="265" t="s">
        <v>620</v>
      </c>
      <c r="S152" s="265">
        <v>79397</v>
      </c>
      <c r="T152" s="265" t="s">
        <v>970</v>
      </c>
      <c r="U152" s="265" t="s">
        <v>620</v>
      </c>
      <c r="V152" s="265" t="s">
        <v>628</v>
      </c>
      <c r="W152" s="265" t="s">
        <v>1216</v>
      </c>
      <c r="X152" s="265"/>
      <c r="Y152" s="265" t="s">
        <v>1219</v>
      </c>
      <c r="Z152" s="265">
        <v>41</v>
      </c>
      <c r="AA152" s="266">
        <v>44340</v>
      </c>
      <c r="AB152" s="265">
        <v>0</v>
      </c>
      <c r="AC152" s="265" t="s">
        <v>625</v>
      </c>
      <c r="AD152" s="267">
        <v>0</v>
      </c>
      <c r="AE152" s="265" t="s">
        <v>626</v>
      </c>
      <c r="AF152" s="265">
        <v>2021</v>
      </c>
      <c r="AG152" s="265">
        <v>5</v>
      </c>
    </row>
    <row r="153" spans="1:33">
      <c r="A153" s="265" t="s">
        <v>612</v>
      </c>
      <c r="B153" s="265" t="s">
        <v>1220</v>
      </c>
      <c r="C153" s="266">
        <v>44336</v>
      </c>
      <c r="D153" s="266" t="e">
        <f>VLOOKUP($B153,#REF!,3,FALSE)</f>
        <v>#REF!</v>
      </c>
      <c r="E153" s="266">
        <v>44337</v>
      </c>
      <c r="F153" s="265" t="s">
        <v>614</v>
      </c>
      <c r="G153" s="265">
        <v>72440</v>
      </c>
      <c r="H153" s="265" t="s">
        <v>964</v>
      </c>
      <c r="I153" s="265" t="s">
        <v>616</v>
      </c>
      <c r="J153" s="265" t="s">
        <v>617</v>
      </c>
      <c r="K153" s="265">
        <v>92140</v>
      </c>
      <c r="L153" s="265">
        <v>2001</v>
      </c>
      <c r="M153" s="265">
        <v>11363</v>
      </c>
      <c r="N153" s="265" t="s">
        <v>614</v>
      </c>
      <c r="O153" s="265">
        <v>118983</v>
      </c>
      <c r="P153" s="265" t="s">
        <v>709</v>
      </c>
      <c r="Q153" s="265" t="s">
        <v>620</v>
      </c>
      <c r="R153" s="265" t="s">
        <v>620</v>
      </c>
      <c r="S153" s="265">
        <v>79397</v>
      </c>
      <c r="T153" s="265" t="s">
        <v>970</v>
      </c>
      <c r="U153" s="265" t="s">
        <v>620</v>
      </c>
      <c r="V153" s="265" t="s">
        <v>1221</v>
      </c>
      <c r="W153" s="265" t="s">
        <v>1216</v>
      </c>
      <c r="X153" s="265"/>
      <c r="Y153" s="265" t="s">
        <v>1217</v>
      </c>
      <c r="Z153" s="265">
        <v>14</v>
      </c>
      <c r="AA153" s="266">
        <v>44336</v>
      </c>
      <c r="AB153" s="265">
        <v>1990</v>
      </c>
      <c r="AC153" s="265" t="s">
        <v>625</v>
      </c>
      <c r="AD153" s="267">
        <v>10.15</v>
      </c>
      <c r="AE153" s="265" t="s">
        <v>626</v>
      </c>
      <c r="AF153" s="265">
        <v>2021</v>
      </c>
      <c r="AG153" s="265">
        <v>5</v>
      </c>
    </row>
    <row r="154" spans="1:33">
      <c r="A154" s="265" t="s">
        <v>612</v>
      </c>
      <c r="B154" s="265" t="s">
        <v>1222</v>
      </c>
      <c r="C154" s="266">
        <v>44340</v>
      </c>
      <c r="D154" s="266" t="e">
        <f>VLOOKUP($B154,#REF!,3,FALSE)</f>
        <v>#REF!</v>
      </c>
      <c r="E154" s="266">
        <v>44340</v>
      </c>
      <c r="F154" s="265" t="s">
        <v>614</v>
      </c>
      <c r="G154" s="265">
        <v>76135</v>
      </c>
      <c r="H154" s="265" t="s">
        <v>628</v>
      </c>
      <c r="I154" s="265" t="s">
        <v>616</v>
      </c>
      <c r="J154" s="265" t="s">
        <v>617</v>
      </c>
      <c r="K154" s="265">
        <v>92140</v>
      </c>
      <c r="L154" s="265">
        <v>2001</v>
      </c>
      <c r="M154" s="265">
        <v>11363</v>
      </c>
      <c r="N154" s="265" t="s">
        <v>614</v>
      </c>
      <c r="O154" s="265">
        <v>118983</v>
      </c>
      <c r="P154" s="265" t="s">
        <v>709</v>
      </c>
      <c r="Q154" s="265" t="s">
        <v>620</v>
      </c>
      <c r="R154" s="265" t="s">
        <v>620</v>
      </c>
      <c r="S154" s="265">
        <v>79397</v>
      </c>
      <c r="T154" s="265" t="s">
        <v>970</v>
      </c>
      <c r="U154" s="265" t="s">
        <v>620</v>
      </c>
      <c r="V154" s="265" t="s">
        <v>628</v>
      </c>
      <c r="W154" s="265" t="s">
        <v>1216</v>
      </c>
      <c r="X154" s="265"/>
      <c r="Y154" s="265" t="s">
        <v>1219</v>
      </c>
      <c r="Z154" s="265">
        <v>42</v>
      </c>
      <c r="AA154" s="266">
        <v>44340</v>
      </c>
      <c r="AB154" s="265">
        <v>0</v>
      </c>
      <c r="AC154" s="265" t="s">
        <v>625</v>
      </c>
      <c r="AD154" s="267">
        <v>0</v>
      </c>
      <c r="AE154" s="265" t="s">
        <v>626</v>
      </c>
      <c r="AF154" s="265">
        <v>2021</v>
      </c>
      <c r="AG154" s="265">
        <v>5</v>
      </c>
    </row>
    <row r="155" spans="1:33">
      <c r="A155" s="265" t="s">
        <v>612</v>
      </c>
      <c r="B155" s="265" t="s">
        <v>1223</v>
      </c>
      <c r="C155" s="266">
        <v>44336</v>
      </c>
      <c r="D155" s="266" t="e">
        <f>VLOOKUP($B155,#REF!,3,FALSE)</f>
        <v>#REF!</v>
      </c>
      <c r="E155" s="266">
        <v>44337</v>
      </c>
      <c r="F155" s="265" t="s">
        <v>614</v>
      </c>
      <c r="G155" s="265">
        <v>72440</v>
      </c>
      <c r="H155" s="265" t="s">
        <v>964</v>
      </c>
      <c r="I155" s="265" t="s">
        <v>616</v>
      </c>
      <c r="J155" s="265" t="s">
        <v>617</v>
      </c>
      <c r="K155" s="265">
        <v>92140</v>
      </c>
      <c r="L155" s="265">
        <v>2001</v>
      </c>
      <c r="M155" s="265">
        <v>11363</v>
      </c>
      <c r="N155" s="265" t="s">
        <v>614</v>
      </c>
      <c r="O155" s="265">
        <v>118983</v>
      </c>
      <c r="P155" s="265" t="s">
        <v>709</v>
      </c>
      <c r="Q155" s="265" t="s">
        <v>620</v>
      </c>
      <c r="R155" s="265" t="s">
        <v>620</v>
      </c>
      <c r="S155" s="265">
        <v>79397</v>
      </c>
      <c r="T155" s="265" t="s">
        <v>970</v>
      </c>
      <c r="U155" s="265" t="s">
        <v>620</v>
      </c>
      <c r="V155" s="265" t="s">
        <v>1224</v>
      </c>
      <c r="W155" s="265" t="s">
        <v>1216</v>
      </c>
      <c r="X155" s="265"/>
      <c r="Y155" s="265" t="s">
        <v>1217</v>
      </c>
      <c r="Z155" s="265">
        <v>15</v>
      </c>
      <c r="AA155" s="266">
        <v>44336</v>
      </c>
      <c r="AB155" s="265">
        <v>1990</v>
      </c>
      <c r="AC155" s="265" t="s">
        <v>625</v>
      </c>
      <c r="AD155" s="267">
        <v>10.15</v>
      </c>
      <c r="AE155" s="265" t="s">
        <v>626</v>
      </c>
      <c r="AF155" s="265">
        <v>2021</v>
      </c>
      <c r="AG155" s="265">
        <v>5</v>
      </c>
    </row>
    <row r="156" spans="1:33">
      <c r="A156" s="265" t="s">
        <v>612</v>
      </c>
      <c r="B156" s="265" t="s">
        <v>1225</v>
      </c>
      <c r="C156" s="266">
        <v>44340</v>
      </c>
      <c r="D156" s="266" t="e">
        <f>VLOOKUP($B156,#REF!,3,FALSE)</f>
        <v>#REF!</v>
      </c>
      <c r="E156" s="266">
        <v>44340</v>
      </c>
      <c r="F156" s="265" t="s">
        <v>614</v>
      </c>
      <c r="G156" s="265">
        <v>76135</v>
      </c>
      <c r="H156" s="265" t="s">
        <v>628</v>
      </c>
      <c r="I156" s="265" t="s">
        <v>616</v>
      </c>
      <c r="J156" s="265" t="s">
        <v>617</v>
      </c>
      <c r="K156" s="265">
        <v>92140</v>
      </c>
      <c r="L156" s="265">
        <v>2001</v>
      </c>
      <c r="M156" s="265">
        <v>11363</v>
      </c>
      <c r="N156" s="265" t="s">
        <v>614</v>
      </c>
      <c r="O156" s="265">
        <v>118983</v>
      </c>
      <c r="P156" s="265" t="s">
        <v>709</v>
      </c>
      <c r="Q156" s="265" t="s">
        <v>620</v>
      </c>
      <c r="R156" s="265" t="s">
        <v>620</v>
      </c>
      <c r="S156" s="265">
        <v>79397</v>
      </c>
      <c r="T156" s="265" t="s">
        <v>970</v>
      </c>
      <c r="U156" s="265" t="s">
        <v>620</v>
      </c>
      <c r="V156" s="265" t="s">
        <v>628</v>
      </c>
      <c r="W156" s="265" t="s">
        <v>1216</v>
      </c>
      <c r="X156" s="265"/>
      <c r="Y156" s="265" t="s">
        <v>1219</v>
      </c>
      <c r="Z156" s="265">
        <v>43</v>
      </c>
      <c r="AA156" s="266">
        <v>44340</v>
      </c>
      <c r="AB156" s="265">
        <v>0</v>
      </c>
      <c r="AC156" s="265" t="s">
        <v>625</v>
      </c>
      <c r="AD156" s="267">
        <v>0</v>
      </c>
      <c r="AE156" s="265" t="s">
        <v>626</v>
      </c>
      <c r="AF156" s="265">
        <v>2021</v>
      </c>
      <c r="AG156" s="265">
        <v>5</v>
      </c>
    </row>
    <row r="157" spans="1:33">
      <c r="A157" s="265" t="s">
        <v>612</v>
      </c>
      <c r="B157" s="265" t="s">
        <v>1226</v>
      </c>
      <c r="C157" s="266">
        <v>44336</v>
      </c>
      <c r="D157" s="266" t="e">
        <f>VLOOKUP($B157,#REF!,3,FALSE)</f>
        <v>#REF!</v>
      </c>
      <c r="E157" s="266">
        <v>44337</v>
      </c>
      <c r="F157" s="265" t="s">
        <v>614</v>
      </c>
      <c r="G157" s="265">
        <v>72440</v>
      </c>
      <c r="H157" s="265" t="s">
        <v>964</v>
      </c>
      <c r="I157" s="265" t="s">
        <v>616</v>
      </c>
      <c r="J157" s="265" t="s">
        <v>617</v>
      </c>
      <c r="K157" s="265">
        <v>92140</v>
      </c>
      <c r="L157" s="265">
        <v>2001</v>
      </c>
      <c r="M157" s="265">
        <v>11363</v>
      </c>
      <c r="N157" s="265" t="s">
        <v>614</v>
      </c>
      <c r="O157" s="265">
        <v>118983</v>
      </c>
      <c r="P157" s="265" t="s">
        <v>709</v>
      </c>
      <c r="Q157" s="265" t="s">
        <v>620</v>
      </c>
      <c r="R157" s="265" t="s">
        <v>620</v>
      </c>
      <c r="S157" s="265">
        <v>79397</v>
      </c>
      <c r="T157" s="265" t="s">
        <v>970</v>
      </c>
      <c r="U157" s="265" t="s">
        <v>620</v>
      </c>
      <c r="V157" s="265" t="s">
        <v>1227</v>
      </c>
      <c r="W157" s="265" t="s">
        <v>1216</v>
      </c>
      <c r="X157" s="265"/>
      <c r="Y157" s="265" t="s">
        <v>1217</v>
      </c>
      <c r="Z157" s="265">
        <v>16</v>
      </c>
      <c r="AA157" s="266">
        <v>44336</v>
      </c>
      <c r="AB157" s="265">
        <v>1990</v>
      </c>
      <c r="AC157" s="265" t="s">
        <v>625</v>
      </c>
      <c r="AD157" s="267">
        <v>10.15</v>
      </c>
      <c r="AE157" s="265" t="s">
        <v>626</v>
      </c>
      <c r="AF157" s="265">
        <v>2021</v>
      </c>
      <c r="AG157" s="265">
        <v>5</v>
      </c>
    </row>
    <row r="158" spans="1:33">
      <c r="A158" s="265" t="s">
        <v>612</v>
      </c>
      <c r="B158" s="265" t="s">
        <v>1228</v>
      </c>
      <c r="C158" s="266">
        <v>44340</v>
      </c>
      <c r="D158" s="266" t="e">
        <f>VLOOKUP($B158,#REF!,3,FALSE)</f>
        <v>#REF!</v>
      </c>
      <c r="E158" s="266">
        <v>44340</v>
      </c>
      <c r="F158" s="265" t="s">
        <v>614</v>
      </c>
      <c r="G158" s="265">
        <v>76135</v>
      </c>
      <c r="H158" s="265" t="s">
        <v>628</v>
      </c>
      <c r="I158" s="265" t="s">
        <v>616</v>
      </c>
      <c r="J158" s="265" t="s">
        <v>617</v>
      </c>
      <c r="K158" s="265">
        <v>92140</v>
      </c>
      <c r="L158" s="265">
        <v>2001</v>
      </c>
      <c r="M158" s="265">
        <v>11363</v>
      </c>
      <c r="N158" s="265" t="s">
        <v>614</v>
      </c>
      <c r="O158" s="265">
        <v>118983</v>
      </c>
      <c r="P158" s="265" t="s">
        <v>709</v>
      </c>
      <c r="Q158" s="265" t="s">
        <v>620</v>
      </c>
      <c r="R158" s="265" t="s">
        <v>620</v>
      </c>
      <c r="S158" s="265">
        <v>79397</v>
      </c>
      <c r="T158" s="265" t="s">
        <v>970</v>
      </c>
      <c r="U158" s="265" t="s">
        <v>620</v>
      </c>
      <c r="V158" s="265" t="s">
        <v>628</v>
      </c>
      <c r="W158" s="265" t="s">
        <v>1216</v>
      </c>
      <c r="X158" s="265"/>
      <c r="Y158" s="265" t="s">
        <v>1219</v>
      </c>
      <c r="Z158" s="265">
        <v>44</v>
      </c>
      <c r="AA158" s="266">
        <v>44340</v>
      </c>
      <c r="AB158" s="265">
        <v>0</v>
      </c>
      <c r="AC158" s="265" t="s">
        <v>625</v>
      </c>
      <c r="AD158" s="267">
        <v>0</v>
      </c>
      <c r="AE158" s="265" t="s">
        <v>626</v>
      </c>
      <c r="AF158" s="265">
        <v>2021</v>
      </c>
      <c r="AG158" s="265">
        <v>5</v>
      </c>
    </row>
    <row r="159" spans="1:33">
      <c r="A159" s="265" t="s">
        <v>612</v>
      </c>
      <c r="B159" s="265" t="s">
        <v>1229</v>
      </c>
      <c r="C159" s="266">
        <v>44336</v>
      </c>
      <c r="D159" s="266" t="e">
        <f>VLOOKUP($B159,#REF!,3,FALSE)</f>
        <v>#REF!</v>
      </c>
      <c r="E159" s="266">
        <v>44337</v>
      </c>
      <c r="F159" s="265" t="s">
        <v>614</v>
      </c>
      <c r="G159" s="265">
        <v>72440</v>
      </c>
      <c r="H159" s="265" t="s">
        <v>964</v>
      </c>
      <c r="I159" s="265" t="s">
        <v>616</v>
      </c>
      <c r="J159" s="265" t="s">
        <v>617</v>
      </c>
      <c r="K159" s="265">
        <v>92140</v>
      </c>
      <c r="L159" s="265">
        <v>2001</v>
      </c>
      <c r="M159" s="265">
        <v>11363</v>
      </c>
      <c r="N159" s="265" t="s">
        <v>614</v>
      </c>
      <c r="O159" s="265">
        <v>118983</v>
      </c>
      <c r="P159" s="265" t="s">
        <v>709</v>
      </c>
      <c r="Q159" s="265" t="s">
        <v>620</v>
      </c>
      <c r="R159" s="265" t="s">
        <v>620</v>
      </c>
      <c r="S159" s="265">
        <v>79397</v>
      </c>
      <c r="T159" s="265" t="s">
        <v>970</v>
      </c>
      <c r="U159" s="265" t="s">
        <v>620</v>
      </c>
      <c r="V159" s="265" t="s">
        <v>1230</v>
      </c>
      <c r="W159" s="265" t="s">
        <v>1216</v>
      </c>
      <c r="X159" s="265"/>
      <c r="Y159" s="265" t="s">
        <v>1217</v>
      </c>
      <c r="Z159" s="265">
        <v>17</v>
      </c>
      <c r="AA159" s="266">
        <v>44336</v>
      </c>
      <c r="AB159" s="265">
        <v>552.80999999999995</v>
      </c>
      <c r="AC159" s="265" t="s">
        <v>625</v>
      </c>
      <c r="AD159" s="267">
        <v>2.82</v>
      </c>
      <c r="AE159" s="265" t="s">
        <v>626</v>
      </c>
      <c r="AF159" s="265">
        <v>2021</v>
      </c>
      <c r="AG159" s="265">
        <v>5</v>
      </c>
    </row>
    <row r="160" spans="1:33">
      <c r="A160" s="265" t="s">
        <v>612</v>
      </c>
      <c r="B160" s="265" t="s">
        <v>1231</v>
      </c>
      <c r="C160" s="266">
        <v>44340</v>
      </c>
      <c r="D160" s="266" t="e">
        <f>VLOOKUP($B160,#REF!,3,FALSE)</f>
        <v>#REF!</v>
      </c>
      <c r="E160" s="266">
        <v>44340</v>
      </c>
      <c r="F160" s="265" t="s">
        <v>614</v>
      </c>
      <c r="G160" s="265">
        <v>76135</v>
      </c>
      <c r="H160" s="265" t="s">
        <v>628</v>
      </c>
      <c r="I160" s="265" t="s">
        <v>616</v>
      </c>
      <c r="J160" s="265" t="s">
        <v>617</v>
      </c>
      <c r="K160" s="265">
        <v>92140</v>
      </c>
      <c r="L160" s="265">
        <v>2001</v>
      </c>
      <c r="M160" s="265">
        <v>11363</v>
      </c>
      <c r="N160" s="265" t="s">
        <v>614</v>
      </c>
      <c r="O160" s="265">
        <v>118983</v>
      </c>
      <c r="P160" s="265" t="s">
        <v>709</v>
      </c>
      <c r="Q160" s="265" t="s">
        <v>620</v>
      </c>
      <c r="R160" s="265" t="s">
        <v>620</v>
      </c>
      <c r="S160" s="265">
        <v>79397</v>
      </c>
      <c r="T160" s="265" t="s">
        <v>970</v>
      </c>
      <c r="U160" s="265" t="s">
        <v>620</v>
      </c>
      <c r="V160" s="265" t="s">
        <v>628</v>
      </c>
      <c r="W160" s="265" t="s">
        <v>1216</v>
      </c>
      <c r="X160" s="265"/>
      <c r="Y160" s="265" t="s">
        <v>1219</v>
      </c>
      <c r="Z160" s="265">
        <v>45</v>
      </c>
      <c r="AA160" s="266">
        <v>44340</v>
      </c>
      <c r="AB160" s="265">
        <v>0</v>
      </c>
      <c r="AC160" s="265" t="s">
        <v>625</v>
      </c>
      <c r="AD160" s="267">
        <v>0</v>
      </c>
      <c r="AE160" s="265" t="s">
        <v>626</v>
      </c>
      <c r="AF160" s="265">
        <v>2021</v>
      </c>
      <c r="AG160" s="265">
        <v>5</v>
      </c>
    </row>
    <row r="161" spans="1:33">
      <c r="A161" s="265" t="s">
        <v>612</v>
      </c>
      <c r="B161" s="265" t="s">
        <v>1232</v>
      </c>
      <c r="C161" s="266">
        <v>44336</v>
      </c>
      <c r="D161" s="266" t="e">
        <f>VLOOKUP($B161,#REF!,3,FALSE)</f>
        <v>#REF!</v>
      </c>
      <c r="E161" s="266">
        <v>44337</v>
      </c>
      <c r="F161" s="265" t="s">
        <v>614</v>
      </c>
      <c r="G161" s="265">
        <v>72440</v>
      </c>
      <c r="H161" s="265" t="s">
        <v>964</v>
      </c>
      <c r="I161" s="265" t="s">
        <v>616</v>
      </c>
      <c r="J161" s="265" t="s">
        <v>617</v>
      </c>
      <c r="K161" s="265">
        <v>92140</v>
      </c>
      <c r="L161" s="265">
        <v>2001</v>
      </c>
      <c r="M161" s="265">
        <v>11363</v>
      </c>
      <c r="N161" s="265" t="s">
        <v>614</v>
      </c>
      <c r="O161" s="265">
        <v>118983</v>
      </c>
      <c r="P161" s="265" t="s">
        <v>709</v>
      </c>
      <c r="Q161" s="265" t="s">
        <v>620</v>
      </c>
      <c r="R161" s="265" t="s">
        <v>620</v>
      </c>
      <c r="S161" s="265">
        <v>59497</v>
      </c>
      <c r="T161" s="265" t="s">
        <v>965</v>
      </c>
      <c r="U161" s="265" t="s">
        <v>620</v>
      </c>
      <c r="V161" s="265" t="s">
        <v>1233</v>
      </c>
      <c r="W161" s="265" t="s">
        <v>1234</v>
      </c>
      <c r="X161" s="265"/>
      <c r="Y161" s="265" t="s">
        <v>1217</v>
      </c>
      <c r="Z161" s="265">
        <v>12</v>
      </c>
      <c r="AA161" s="266">
        <v>44336</v>
      </c>
      <c r="AB161" s="265">
        <v>9900</v>
      </c>
      <c r="AC161" s="265" t="s">
        <v>625</v>
      </c>
      <c r="AD161" s="267">
        <v>50.48</v>
      </c>
      <c r="AE161" s="265" t="s">
        <v>626</v>
      </c>
      <c r="AF161" s="265">
        <v>2021</v>
      </c>
      <c r="AG161" s="265">
        <v>5</v>
      </c>
    </row>
    <row r="162" spans="1:33" hidden="1">
      <c r="A162" s="265" t="s">
        <v>612</v>
      </c>
      <c r="B162" s="265" t="s">
        <v>1235</v>
      </c>
      <c r="C162" s="266">
        <v>44354</v>
      </c>
      <c r="D162" s="266" t="e">
        <f>VLOOKUP($B162,#REF!,3,FALSE)</f>
        <v>#REF!</v>
      </c>
      <c r="E162" s="266">
        <v>44354</v>
      </c>
      <c r="F162" s="265" t="s">
        <v>614</v>
      </c>
      <c r="G162" s="265">
        <v>74205</v>
      </c>
      <c r="H162" s="265" t="s">
        <v>1172</v>
      </c>
      <c r="I162" s="265" t="s">
        <v>616</v>
      </c>
      <c r="J162" s="265" t="s">
        <v>617</v>
      </c>
      <c r="K162" s="265">
        <v>92140</v>
      </c>
      <c r="L162" s="265">
        <v>2001</v>
      </c>
      <c r="M162" s="265">
        <v>11363</v>
      </c>
      <c r="N162" s="265" t="s">
        <v>614</v>
      </c>
      <c r="O162" s="265">
        <v>118983</v>
      </c>
      <c r="P162" s="265" t="s">
        <v>1236</v>
      </c>
      <c r="Q162" s="265" t="s">
        <v>619</v>
      </c>
      <c r="R162" s="265" t="s">
        <v>620</v>
      </c>
      <c r="S162" s="265">
        <v>95134</v>
      </c>
      <c r="T162" s="265" t="s">
        <v>1237</v>
      </c>
      <c r="U162" s="265" t="s">
        <v>620</v>
      </c>
      <c r="V162" s="265" t="s">
        <v>1238</v>
      </c>
      <c r="W162" s="265" t="s">
        <v>1239</v>
      </c>
      <c r="X162" s="265"/>
      <c r="Y162" s="265" t="s">
        <v>1240</v>
      </c>
      <c r="Z162" s="265">
        <v>10</v>
      </c>
      <c r="AA162" s="266">
        <v>44354</v>
      </c>
      <c r="AB162" s="265">
        <v>387000</v>
      </c>
      <c r="AC162" s="265" t="s">
        <v>625</v>
      </c>
      <c r="AD162" s="267">
        <v>1953.56</v>
      </c>
      <c r="AE162" s="265" t="s">
        <v>626</v>
      </c>
      <c r="AF162" s="265">
        <v>2021</v>
      </c>
      <c r="AG162" s="265">
        <v>6</v>
      </c>
    </row>
    <row r="163" spans="1:33">
      <c r="A163" t="s">
        <v>612</v>
      </c>
      <c r="B163" t="s">
        <v>887</v>
      </c>
      <c r="C163" s="217">
        <v>44131</v>
      </c>
      <c r="D163" s="217" t="e">
        <f>VLOOKUP($B163,#REF!,3,FALSE)</f>
        <v>#REF!</v>
      </c>
      <c r="E163" s="217">
        <v>44132</v>
      </c>
      <c r="F163" t="s">
        <v>614</v>
      </c>
      <c r="G163">
        <v>73310</v>
      </c>
      <c r="H163" t="s">
        <v>886</v>
      </c>
      <c r="I163" t="s">
        <v>616</v>
      </c>
      <c r="J163" t="s">
        <v>617</v>
      </c>
      <c r="K163">
        <v>92140</v>
      </c>
      <c r="L163">
        <v>2001</v>
      </c>
      <c r="M163">
        <v>11363</v>
      </c>
      <c r="N163" t="s">
        <v>614</v>
      </c>
      <c r="O163">
        <v>118983</v>
      </c>
      <c r="P163" t="s">
        <v>709</v>
      </c>
      <c r="Q163" t="s">
        <v>619</v>
      </c>
      <c r="R163" t="s">
        <v>620</v>
      </c>
      <c r="S163">
        <v>79552</v>
      </c>
      <c r="T163" t="s">
        <v>885</v>
      </c>
      <c r="U163" t="s">
        <v>620</v>
      </c>
      <c r="V163" t="s">
        <v>884</v>
      </c>
      <c r="W163" t="s">
        <v>883</v>
      </c>
      <c r="Y163" t="s">
        <v>882</v>
      </c>
      <c r="Z163">
        <v>76</v>
      </c>
      <c r="AA163" s="217">
        <v>44131</v>
      </c>
      <c r="AB163">
        <v>313.92</v>
      </c>
      <c r="AC163" t="s">
        <v>696</v>
      </c>
      <c r="AD163" s="219">
        <v>313.92</v>
      </c>
      <c r="AE163" t="s">
        <v>626</v>
      </c>
      <c r="AF163">
        <v>2020</v>
      </c>
      <c r="AG163">
        <v>10</v>
      </c>
    </row>
    <row r="164" spans="1:33">
      <c r="A164" t="s">
        <v>687</v>
      </c>
      <c r="B164" t="s">
        <v>701</v>
      </c>
      <c r="C164" s="217">
        <v>43830</v>
      </c>
      <c r="D164" s="217" t="e">
        <f>VLOOKUP($B164,#REF!,3,FALSE)</f>
        <v>#REF!</v>
      </c>
      <c r="E164" s="217">
        <v>43846</v>
      </c>
      <c r="F164" t="s">
        <v>614</v>
      </c>
      <c r="G164">
        <v>75115</v>
      </c>
      <c r="H164" t="s">
        <v>702</v>
      </c>
      <c r="I164" t="s">
        <v>616</v>
      </c>
      <c r="J164" t="s">
        <v>617</v>
      </c>
      <c r="K164">
        <v>92140</v>
      </c>
      <c r="L164">
        <v>2001</v>
      </c>
      <c r="M164">
        <v>11363</v>
      </c>
      <c r="N164" t="s">
        <v>614</v>
      </c>
      <c r="O164">
        <v>118983</v>
      </c>
      <c r="P164" t="s">
        <v>692</v>
      </c>
      <c r="Q164" t="s">
        <v>703</v>
      </c>
      <c r="V164" t="s">
        <v>694</v>
      </c>
      <c r="W164" t="s">
        <v>695</v>
      </c>
      <c r="Y164">
        <v>8357033</v>
      </c>
      <c r="Z164">
        <v>8</v>
      </c>
      <c r="AA164" s="217">
        <v>43830</v>
      </c>
      <c r="AB164">
        <v>45794.400000000001</v>
      </c>
      <c r="AC164" t="s">
        <v>696</v>
      </c>
      <c r="AD164" s="219">
        <v>45794.400000000001</v>
      </c>
      <c r="AE164" t="s">
        <v>697</v>
      </c>
      <c r="AF164">
        <v>2019</v>
      </c>
      <c r="AG164">
        <v>12</v>
      </c>
    </row>
    <row r="165" spans="1:33">
      <c r="A165" t="s">
        <v>687</v>
      </c>
      <c r="B165" t="s">
        <v>704</v>
      </c>
      <c r="C165" s="217">
        <v>43936</v>
      </c>
      <c r="D165" s="217" t="e">
        <f>VLOOKUP($B165,#REF!,3,FALSE)</f>
        <v>#REF!</v>
      </c>
      <c r="E165" s="217">
        <v>43952</v>
      </c>
      <c r="F165" t="s">
        <v>614</v>
      </c>
      <c r="G165">
        <v>73505</v>
      </c>
      <c r="H165" t="s">
        <v>705</v>
      </c>
      <c r="I165" t="s">
        <v>616</v>
      </c>
      <c r="J165" t="s">
        <v>617</v>
      </c>
      <c r="K165">
        <v>92140</v>
      </c>
      <c r="L165">
        <v>2001</v>
      </c>
      <c r="M165">
        <v>11363</v>
      </c>
      <c r="N165" t="s">
        <v>614</v>
      </c>
      <c r="O165">
        <v>118983</v>
      </c>
      <c r="P165" t="s">
        <v>618</v>
      </c>
      <c r="Q165" t="s">
        <v>703</v>
      </c>
      <c r="V165" t="s">
        <v>706</v>
      </c>
      <c r="W165" t="s">
        <v>705</v>
      </c>
      <c r="Y165">
        <v>8474943</v>
      </c>
      <c r="Z165">
        <v>48</v>
      </c>
      <c r="AA165" s="217">
        <v>43936</v>
      </c>
      <c r="AB165">
        <v>37.380000000000003</v>
      </c>
      <c r="AC165" t="s">
        <v>696</v>
      </c>
      <c r="AD165" s="219">
        <v>37.380000000000003</v>
      </c>
      <c r="AE165" t="s">
        <v>697</v>
      </c>
      <c r="AF165">
        <v>2020</v>
      </c>
      <c r="AG165">
        <v>4</v>
      </c>
    </row>
    <row r="166" spans="1:33">
      <c r="A166" t="s">
        <v>687</v>
      </c>
      <c r="B166" t="s">
        <v>712</v>
      </c>
      <c r="C166" s="217">
        <v>43944</v>
      </c>
      <c r="D166" s="217" t="e">
        <f>VLOOKUP($B166,#REF!,3,FALSE)</f>
        <v>#REF!</v>
      </c>
      <c r="E166" s="217">
        <v>43945</v>
      </c>
      <c r="F166" t="s">
        <v>614</v>
      </c>
      <c r="G166">
        <v>71620</v>
      </c>
      <c r="H166" t="s">
        <v>713</v>
      </c>
      <c r="I166" t="s">
        <v>616</v>
      </c>
      <c r="J166" t="s">
        <v>617</v>
      </c>
      <c r="K166">
        <v>92140</v>
      </c>
      <c r="L166">
        <v>2001</v>
      </c>
      <c r="M166">
        <v>11363</v>
      </c>
      <c r="N166" t="s">
        <v>614</v>
      </c>
      <c r="O166">
        <v>118983</v>
      </c>
      <c r="P166" t="s">
        <v>709</v>
      </c>
      <c r="Q166" t="s">
        <v>703</v>
      </c>
      <c r="V166" t="s">
        <v>710</v>
      </c>
      <c r="W166" t="s">
        <v>714</v>
      </c>
      <c r="Y166">
        <v>8483893</v>
      </c>
      <c r="Z166">
        <v>6</v>
      </c>
      <c r="AA166" s="217">
        <v>43944</v>
      </c>
      <c r="AB166">
        <v>28.02</v>
      </c>
      <c r="AC166" t="s">
        <v>696</v>
      </c>
      <c r="AD166" s="219">
        <v>28.02</v>
      </c>
      <c r="AE166" t="s">
        <v>697</v>
      </c>
      <c r="AF166">
        <v>2020</v>
      </c>
      <c r="AG166">
        <v>4</v>
      </c>
    </row>
    <row r="167" spans="1:33">
      <c r="A167" t="s">
        <v>687</v>
      </c>
      <c r="B167" t="s">
        <v>715</v>
      </c>
      <c r="C167" s="217">
        <v>43944</v>
      </c>
      <c r="D167" s="217" t="e">
        <f>VLOOKUP($B167,#REF!,3,FALSE)</f>
        <v>#REF!</v>
      </c>
      <c r="E167" s="217">
        <v>43945</v>
      </c>
      <c r="F167" t="s">
        <v>614</v>
      </c>
      <c r="G167">
        <v>71620</v>
      </c>
      <c r="H167" t="s">
        <v>713</v>
      </c>
      <c r="I167" t="s">
        <v>616</v>
      </c>
      <c r="J167" t="s">
        <v>617</v>
      </c>
      <c r="K167">
        <v>92140</v>
      </c>
      <c r="L167">
        <v>2001</v>
      </c>
      <c r="M167">
        <v>11363</v>
      </c>
      <c r="N167" t="s">
        <v>614</v>
      </c>
      <c r="O167">
        <v>118983</v>
      </c>
      <c r="P167" t="s">
        <v>709</v>
      </c>
      <c r="Q167" t="s">
        <v>703</v>
      </c>
      <c r="V167" t="s">
        <v>710</v>
      </c>
      <c r="W167" t="s">
        <v>716</v>
      </c>
      <c r="Y167">
        <v>8483893</v>
      </c>
      <c r="Z167">
        <v>5</v>
      </c>
      <c r="AA167" s="217">
        <v>43944</v>
      </c>
      <c r="AB167">
        <v>39.020000000000003</v>
      </c>
      <c r="AC167" t="s">
        <v>696</v>
      </c>
      <c r="AD167" s="219">
        <v>39.020000000000003</v>
      </c>
      <c r="AE167" t="s">
        <v>697</v>
      </c>
      <c r="AF167">
        <v>2020</v>
      </c>
      <c r="AG167">
        <v>4</v>
      </c>
    </row>
    <row r="168" spans="1:33">
      <c r="A168" t="s">
        <v>687</v>
      </c>
      <c r="B168" t="s">
        <v>721</v>
      </c>
      <c r="C168" s="217">
        <v>43944</v>
      </c>
      <c r="D168" s="217" t="e">
        <f>VLOOKUP($B168,#REF!,3,FALSE)</f>
        <v>#REF!</v>
      </c>
      <c r="E168" s="217">
        <v>43945</v>
      </c>
      <c r="F168" t="s">
        <v>614</v>
      </c>
      <c r="G168">
        <v>71620</v>
      </c>
      <c r="H168" t="s">
        <v>713</v>
      </c>
      <c r="I168" t="s">
        <v>616</v>
      </c>
      <c r="J168" t="s">
        <v>617</v>
      </c>
      <c r="K168">
        <v>92140</v>
      </c>
      <c r="L168">
        <v>2001</v>
      </c>
      <c r="M168">
        <v>11363</v>
      </c>
      <c r="N168" t="s">
        <v>614</v>
      </c>
      <c r="O168">
        <v>118983</v>
      </c>
      <c r="P168" t="s">
        <v>618</v>
      </c>
      <c r="Q168" t="s">
        <v>703</v>
      </c>
      <c r="V168" t="s">
        <v>710</v>
      </c>
      <c r="W168" t="s">
        <v>722</v>
      </c>
      <c r="Y168">
        <v>8483893</v>
      </c>
      <c r="Z168">
        <v>2</v>
      </c>
      <c r="AA168" s="217">
        <v>43944</v>
      </c>
      <c r="AB168">
        <v>-39.020000000000003</v>
      </c>
      <c r="AC168" t="s">
        <v>696</v>
      </c>
      <c r="AD168" s="219">
        <v>-39.020000000000003</v>
      </c>
      <c r="AE168" t="s">
        <v>697</v>
      </c>
      <c r="AF168">
        <v>2020</v>
      </c>
      <c r="AG168">
        <v>4</v>
      </c>
    </row>
    <row r="169" spans="1:33">
      <c r="A169" t="s">
        <v>687</v>
      </c>
      <c r="B169" t="s">
        <v>717</v>
      </c>
      <c r="C169" s="217">
        <v>43944</v>
      </c>
      <c r="D169" s="217" t="e">
        <f>VLOOKUP($B169,#REF!,3,FALSE)</f>
        <v>#REF!</v>
      </c>
      <c r="E169" s="217">
        <v>43945</v>
      </c>
      <c r="F169" t="s">
        <v>614</v>
      </c>
      <c r="G169">
        <v>71620</v>
      </c>
      <c r="H169" t="s">
        <v>713</v>
      </c>
      <c r="I169" t="s">
        <v>616</v>
      </c>
      <c r="J169" t="s">
        <v>617</v>
      </c>
      <c r="K169">
        <v>92140</v>
      </c>
      <c r="L169">
        <v>2001</v>
      </c>
      <c r="M169">
        <v>11363</v>
      </c>
      <c r="N169" t="s">
        <v>614</v>
      </c>
      <c r="O169">
        <v>118983</v>
      </c>
      <c r="P169" t="s">
        <v>618</v>
      </c>
      <c r="Q169" t="s">
        <v>703</v>
      </c>
      <c r="V169" t="s">
        <v>710</v>
      </c>
      <c r="W169" t="s">
        <v>718</v>
      </c>
      <c r="Y169">
        <v>8483893</v>
      </c>
      <c r="Z169">
        <v>3</v>
      </c>
      <c r="AA169" s="217">
        <v>43944</v>
      </c>
      <c r="AB169">
        <v>-28.02</v>
      </c>
      <c r="AC169" t="s">
        <v>696</v>
      </c>
      <c r="AD169" s="219">
        <v>-28.02</v>
      </c>
      <c r="AE169" t="s">
        <v>697</v>
      </c>
      <c r="AF169">
        <v>2020</v>
      </c>
      <c r="AG169">
        <v>4</v>
      </c>
    </row>
    <row r="170" spans="1:33">
      <c r="A170" t="s">
        <v>687</v>
      </c>
      <c r="B170" t="s">
        <v>707</v>
      </c>
      <c r="C170" s="217">
        <v>43944</v>
      </c>
      <c r="D170" s="217" t="e">
        <f>VLOOKUP($B170,#REF!,3,FALSE)</f>
        <v>#REF!</v>
      </c>
      <c r="E170" s="217">
        <v>43945</v>
      </c>
      <c r="F170" t="s">
        <v>614</v>
      </c>
      <c r="G170">
        <v>72805</v>
      </c>
      <c r="H170" t="s">
        <v>708</v>
      </c>
      <c r="I170" t="s">
        <v>616</v>
      </c>
      <c r="J170" t="s">
        <v>617</v>
      </c>
      <c r="K170">
        <v>92140</v>
      </c>
      <c r="L170">
        <v>2001</v>
      </c>
      <c r="M170">
        <v>11363</v>
      </c>
      <c r="N170" t="s">
        <v>614</v>
      </c>
      <c r="O170">
        <v>118983</v>
      </c>
      <c r="P170" t="s">
        <v>709</v>
      </c>
      <c r="Q170" t="s">
        <v>703</v>
      </c>
      <c r="V170" t="s">
        <v>710</v>
      </c>
      <c r="W170" t="s">
        <v>711</v>
      </c>
      <c r="Y170">
        <v>8483893</v>
      </c>
      <c r="Z170">
        <v>4</v>
      </c>
      <c r="AA170" s="217">
        <v>43944</v>
      </c>
      <c r="AB170">
        <v>855.69</v>
      </c>
      <c r="AC170" t="s">
        <v>696</v>
      </c>
      <c r="AD170" s="219">
        <v>855.69</v>
      </c>
      <c r="AE170" t="s">
        <v>697</v>
      </c>
      <c r="AF170">
        <v>2020</v>
      </c>
      <c r="AG170">
        <v>4</v>
      </c>
    </row>
    <row r="171" spans="1:33">
      <c r="A171" t="s">
        <v>687</v>
      </c>
      <c r="B171" t="s">
        <v>719</v>
      </c>
      <c r="C171" s="217">
        <v>43944</v>
      </c>
      <c r="D171" s="217" t="e">
        <f>VLOOKUP($B171,#REF!,3,FALSE)</f>
        <v>#REF!</v>
      </c>
      <c r="E171" s="217">
        <v>43945</v>
      </c>
      <c r="F171" t="s">
        <v>614</v>
      </c>
      <c r="G171">
        <v>72805</v>
      </c>
      <c r="H171" t="s">
        <v>708</v>
      </c>
      <c r="I171" t="s">
        <v>616</v>
      </c>
      <c r="J171" t="s">
        <v>617</v>
      </c>
      <c r="K171">
        <v>92140</v>
      </c>
      <c r="L171">
        <v>2001</v>
      </c>
      <c r="M171">
        <v>11363</v>
      </c>
      <c r="N171" t="s">
        <v>614</v>
      </c>
      <c r="O171">
        <v>118983</v>
      </c>
      <c r="P171" t="s">
        <v>618</v>
      </c>
      <c r="Q171" t="s">
        <v>703</v>
      </c>
      <c r="V171" t="s">
        <v>710</v>
      </c>
      <c r="W171" t="s">
        <v>720</v>
      </c>
      <c r="Y171">
        <v>8483893</v>
      </c>
      <c r="Z171">
        <v>1</v>
      </c>
      <c r="AA171" s="217">
        <v>43944</v>
      </c>
      <c r="AB171">
        <v>-855.69</v>
      </c>
      <c r="AC171" t="s">
        <v>696</v>
      </c>
      <c r="AD171" s="219">
        <v>-855.69</v>
      </c>
      <c r="AE171" t="s">
        <v>697</v>
      </c>
      <c r="AF171">
        <v>2020</v>
      </c>
      <c r="AG171">
        <v>4</v>
      </c>
    </row>
    <row r="172" spans="1:33">
      <c r="A172" t="s">
        <v>687</v>
      </c>
      <c r="B172" t="s">
        <v>723</v>
      </c>
      <c r="C172" s="217">
        <v>43965</v>
      </c>
      <c r="D172" s="217" t="e">
        <f>VLOOKUP($B172,#REF!,3,FALSE)</f>
        <v>#REF!</v>
      </c>
      <c r="E172" s="217">
        <v>43977</v>
      </c>
      <c r="F172" t="s">
        <v>614</v>
      </c>
      <c r="G172">
        <v>73105</v>
      </c>
      <c r="H172" t="s">
        <v>724</v>
      </c>
      <c r="I172" t="s">
        <v>616</v>
      </c>
      <c r="J172" t="s">
        <v>617</v>
      </c>
      <c r="K172">
        <v>92140</v>
      </c>
      <c r="L172">
        <v>2001</v>
      </c>
      <c r="M172">
        <v>11363</v>
      </c>
      <c r="N172" t="s">
        <v>614</v>
      </c>
      <c r="O172">
        <v>118983</v>
      </c>
      <c r="P172" t="s">
        <v>709</v>
      </c>
      <c r="Q172" t="s">
        <v>703</v>
      </c>
      <c r="V172" t="s">
        <v>725</v>
      </c>
      <c r="W172" t="s">
        <v>726</v>
      </c>
      <c r="Y172">
        <v>8507669</v>
      </c>
      <c r="Z172">
        <v>1</v>
      </c>
      <c r="AA172" s="217">
        <v>43965</v>
      </c>
      <c r="AB172">
        <v>137</v>
      </c>
      <c r="AC172" t="s">
        <v>696</v>
      </c>
      <c r="AD172" s="219">
        <v>137</v>
      </c>
      <c r="AE172" t="s">
        <v>697</v>
      </c>
      <c r="AF172">
        <v>2020</v>
      </c>
      <c r="AG172">
        <v>5</v>
      </c>
    </row>
    <row r="173" spans="1:33">
      <c r="A173" t="s">
        <v>687</v>
      </c>
      <c r="B173" t="s">
        <v>872</v>
      </c>
      <c r="C173" s="217">
        <v>44032</v>
      </c>
      <c r="D173" s="217" t="e">
        <f>VLOOKUP($B173,#REF!,3,FALSE)</f>
        <v>#REF!</v>
      </c>
      <c r="E173" s="217">
        <v>44036</v>
      </c>
      <c r="F173" t="s">
        <v>614</v>
      </c>
      <c r="G173">
        <v>71415</v>
      </c>
      <c r="H173" t="s">
        <v>748</v>
      </c>
      <c r="I173" t="s">
        <v>616</v>
      </c>
      <c r="J173" t="s">
        <v>617</v>
      </c>
      <c r="K173">
        <v>92140</v>
      </c>
      <c r="L173">
        <v>2001</v>
      </c>
      <c r="M173">
        <v>11363</v>
      </c>
      <c r="N173" t="s">
        <v>614</v>
      </c>
      <c r="O173">
        <v>118983</v>
      </c>
      <c r="P173" t="s">
        <v>737</v>
      </c>
      <c r="Q173" t="s">
        <v>703</v>
      </c>
      <c r="V173" t="s">
        <v>871</v>
      </c>
      <c r="W173" t="s">
        <v>870</v>
      </c>
      <c r="Y173">
        <v>8582308</v>
      </c>
      <c r="Z173">
        <v>7</v>
      </c>
      <c r="AA173" s="217">
        <v>44032</v>
      </c>
      <c r="AB173">
        <v>-74.89</v>
      </c>
      <c r="AC173" t="s">
        <v>696</v>
      </c>
      <c r="AD173" s="219">
        <v>-74.89</v>
      </c>
      <c r="AE173" t="s">
        <v>697</v>
      </c>
      <c r="AF173">
        <v>2020</v>
      </c>
      <c r="AG173">
        <v>7</v>
      </c>
    </row>
    <row r="174" spans="1:33">
      <c r="A174" t="s">
        <v>687</v>
      </c>
      <c r="B174" t="s">
        <v>880</v>
      </c>
      <c r="C174" s="217">
        <v>44032</v>
      </c>
      <c r="D174" s="217" t="e">
        <f>VLOOKUP($B174,#REF!,3,FALSE)</f>
        <v>#REF!</v>
      </c>
      <c r="E174" s="217">
        <v>44036</v>
      </c>
      <c r="F174" t="s">
        <v>614</v>
      </c>
      <c r="G174">
        <v>71410</v>
      </c>
      <c r="H174" t="s">
        <v>746</v>
      </c>
      <c r="I174" t="s">
        <v>616</v>
      </c>
      <c r="J174" t="s">
        <v>617</v>
      </c>
      <c r="K174">
        <v>92140</v>
      </c>
      <c r="L174">
        <v>2001</v>
      </c>
      <c r="M174">
        <v>11363</v>
      </c>
      <c r="N174" t="s">
        <v>614</v>
      </c>
      <c r="O174">
        <v>118983</v>
      </c>
      <c r="P174" t="s">
        <v>737</v>
      </c>
      <c r="Q174" t="s">
        <v>703</v>
      </c>
      <c r="V174" t="s">
        <v>871</v>
      </c>
      <c r="W174" t="s">
        <v>877</v>
      </c>
      <c r="Y174">
        <v>8582308</v>
      </c>
      <c r="Z174">
        <v>26</v>
      </c>
      <c r="AA174" s="217">
        <v>44032</v>
      </c>
      <c r="AB174">
        <v>10.8</v>
      </c>
      <c r="AC174" t="s">
        <v>696</v>
      </c>
      <c r="AD174" s="219">
        <v>10.8</v>
      </c>
      <c r="AE174" t="s">
        <v>697</v>
      </c>
      <c r="AF174">
        <v>2020</v>
      </c>
      <c r="AG174">
        <v>7</v>
      </c>
    </row>
    <row r="175" spans="1:33">
      <c r="A175" t="s">
        <v>687</v>
      </c>
      <c r="B175" t="s">
        <v>879</v>
      </c>
      <c r="C175" s="217">
        <v>44032</v>
      </c>
      <c r="D175" s="217" t="e">
        <f>VLOOKUP($B175,#REF!,3,FALSE)</f>
        <v>#REF!</v>
      </c>
      <c r="E175" s="217">
        <v>44036</v>
      </c>
      <c r="F175" t="s">
        <v>614</v>
      </c>
      <c r="G175">
        <v>71410</v>
      </c>
      <c r="H175" t="s">
        <v>746</v>
      </c>
      <c r="I175" t="s">
        <v>616</v>
      </c>
      <c r="J175" t="s">
        <v>617</v>
      </c>
      <c r="K175">
        <v>92140</v>
      </c>
      <c r="L175">
        <v>2001</v>
      </c>
      <c r="M175">
        <v>11363</v>
      </c>
      <c r="N175" t="s">
        <v>614</v>
      </c>
      <c r="O175">
        <v>118983</v>
      </c>
      <c r="P175" t="s">
        <v>737</v>
      </c>
      <c r="Q175" t="s">
        <v>703</v>
      </c>
      <c r="V175" t="s">
        <v>871</v>
      </c>
      <c r="W175" t="s">
        <v>870</v>
      </c>
      <c r="Y175">
        <v>8582308</v>
      </c>
      <c r="Z175">
        <v>6</v>
      </c>
      <c r="AA175" s="217">
        <v>44032</v>
      </c>
      <c r="AB175">
        <v>-6.81</v>
      </c>
      <c r="AC175" t="s">
        <v>696</v>
      </c>
      <c r="AD175" s="219">
        <v>-6.81</v>
      </c>
      <c r="AE175" t="s">
        <v>697</v>
      </c>
      <c r="AF175">
        <v>2020</v>
      </c>
      <c r="AG175">
        <v>7</v>
      </c>
    </row>
    <row r="176" spans="1:33">
      <c r="A176" t="s">
        <v>687</v>
      </c>
      <c r="B176" t="s">
        <v>878</v>
      </c>
      <c r="C176" s="217">
        <v>44032</v>
      </c>
      <c r="D176" s="217" t="e">
        <f>VLOOKUP($B176,#REF!,3,FALSE)</f>
        <v>#REF!</v>
      </c>
      <c r="E176" s="217">
        <v>44036</v>
      </c>
      <c r="F176" t="s">
        <v>614</v>
      </c>
      <c r="G176">
        <v>71405</v>
      </c>
      <c r="H176" t="s">
        <v>736</v>
      </c>
      <c r="I176" t="s">
        <v>616</v>
      </c>
      <c r="J176" t="s">
        <v>617</v>
      </c>
      <c r="K176">
        <v>92140</v>
      </c>
      <c r="L176">
        <v>2001</v>
      </c>
      <c r="M176">
        <v>11363</v>
      </c>
      <c r="N176" t="s">
        <v>614</v>
      </c>
      <c r="O176">
        <v>118983</v>
      </c>
      <c r="P176" t="s">
        <v>737</v>
      </c>
      <c r="Q176" t="s">
        <v>703</v>
      </c>
      <c r="V176" t="s">
        <v>871</v>
      </c>
      <c r="W176" t="s">
        <v>877</v>
      </c>
      <c r="Y176">
        <v>8582308</v>
      </c>
      <c r="Z176">
        <v>25</v>
      </c>
      <c r="AA176" s="217">
        <v>44032</v>
      </c>
      <c r="AB176">
        <v>2627.89</v>
      </c>
      <c r="AC176" t="s">
        <v>696</v>
      </c>
      <c r="AD176" s="219">
        <v>2627.89</v>
      </c>
      <c r="AE176" t="s">
        <v>697</v>
      </c>
      <c r="AF176">
        <v>2020</v>
      </c>
      <c r="AG176">
        <v>7</v>
      </c>
    </row>
    <row r="177" spans="1:33">
      <c r="A177" t="s">
        <v>687</v>
      </c>
      <c r="B177" t="s">
        <v>876</v>
      </c>
      <c r="C177" s="217">
        <v>44032</v>
      </c>
      <c r="D177" s="217" t="e">
        <f>VLOOKUP($B177,#REF!,3,FALSE)</f>
        <v>#REF!</v>
      </c>
      <c r="E177" s="217">
        <v>44036</v>
      </c>
      <c r="F177" t="s">
        <v>614</v>
      </c>
      <c r="G177">
        <v>71405</v>
      </c>
      <c r="H177" t="s">
        <v>736</v>
      </c>
      <c r="I177" t="s">
        <v>616</v>
      </c>
      <c r="J177" t="s">
        <v>617</v>
      </c>
      <c r="K177">
        <v>92140</v>
      </c>
      <c r="L177">
        <v>2001</v>
      </c>
      <c r="M177">
        <v>11363</v>
      </c>
      <c r="N177" t="s">
        <v>614</v>
      </c>
      <c r="O177">
        <v>118983</v>
      </c>
      <c r="P177" t="s">
        <v>737</v>
      </c>
      <c r="Q177" t="s">
        <v>703</v>
      </c>
      <c r="V177" t="s">
        <v>871</v>
      </c>
      <c r="W177" t="s">
        <v>870</v>
      </c>
      <c r="Y177">
        <v>8582308</v>
      </c>
      <c r="Z177">
        <v>5</v>
      </c>
      <c r="AA177" s="217">
        <v>44032</v>
      </c>
      <c r="AB177">
        <v>-1638.13</v>
      </c>
      <c r="AC177" t="s">
        <v>696</v>
      </c>
      <c r="AD177" s="219">
        <v>-1638.13</v>
      </c>
      <c r="AE177" t="s">
        <v>697</v>
      </c>
      <c r="AF177">
        <v>2020</v>
      </c>
      <c r="AG177">
        <v>7</v>
      </c>
    </row>
    <row r="178" spans="1:33">
      <c r="A178" t="s">
        <v>687</v>
      </c>
      <c r="B178" t="s">
        <v>873</v>
      </c>
      <c r="C178" s="217">
        <v>44032</v>
      </c>
      <c r="D178" s="217" t="e">
        <f>VLOOKUP($B178,#REF!,3,FALSE)</f>
        <v>#REF!</v>
      </c>
      <c r="E178" s="217">
        <v>44036</v>
      </c>
      <c r="F178" t="s">
        <v>614</v>
      </c>
      <c r="G178">
        <v>71440</v>
      </c>
      <c r="H178" t="s">
        <v>743</v>
      </c>
      <c r="I178" t="s">
        <v>616</v>
      </c>
      <c r="J178" t="s">
        <v>617</v>
      </c>
      <c r="K178">
        <v>92140</v>
      </c>
      <c r="L178">
        <v>2001</v>
      </c>
      <c r="M178">
        <v>11363</v>
      </c>
      <c r="N178" t="s">
        <v>614</v>
      </c>
      <c r="O178">
        <v>118983</v>
      </c>
      <c r="P178" t="s">
        <v>737</v>
      </c>
      <c r="Q178" t="s">
        <v>703</v>
      </c>
      <c r="V178" t="s">
        <v>871</v>
      </c>
      <c r="W178" t="s">
        <v>870</v>
      </c>
      <c r="Y178">
        <v>8582308</v>
      </c>
      <c r="Z178">
        <v>8</v>
      </c>
      <c r="AA178" s="217">
        <v>44032</v>
      </c>
      <c r="AB178">
        <v>-54.47</v>
      </c>
      <c r="AC178" t="s">
        <v>696</v>
      </c>
      <c r="AD178" s="219">
        <v>-54.47</v>
      </c>
      <c r="AE178" t="s">
        <v>697</v>
      </c>
      <c r="AF178">
        <v>2020</v>
      </c>
      <c r="AG178">
        <v>7</v>
      </c>
    </row>
    <row r="179" spans="1:33">
      <c r="A179" t="s">
        <v>687</v>
      </c>
      <c r="B179" t="s">
        <v>881</v>
      </c>
      <c r="C179" s="217">
        <v>44032</v>
      </c>
      <c r="D179" s="217" t="e">
        <f>VLOOKUP($B179,#REF!,3,FALSE)</f>
        <v>#REF!</v>
      </c>
      <c r="E179" s="217">
        <v>44036</v>
      </c>
      <c r="F179" t="s">
        <v>614</v>
      </c>
      <c r="G179">
        <v>71415</v>
      </c>
      <c r="H179" t="s">
        <v>748</v>
      </c>
      <c r="I179" t="s">
        <v>616</v>
      </c>
      <c r="J179" t="s">
        <v>617</v>
      </c>
      <c r="K179">
        <v>92140</v>
      </c>
      <c r="L179">
        <v>2001</v>
      </c>
      <c r="M179">
        <v>11363</v>
      </c>
      <c r="N179" t="s">
        <v>614</v>
      </c>
      <c r="O179">
        <v>118983</v>
      </c>
      <c r="P179" t="s">
        <v>737</v>
      </c>
      <c r="Q179" t="s">
        <v>703</v>
      </c>
      <c r="V179" t="s">
        <v>871</v>
      </c>
      <c r="W179" t="s">
        <v>877</v>
      </c>
      <c r="Y179">
        <v>8582308</v>
      </c>
      <c r="Z179">
        <v>27</v>
      </c>
      <c r="AA179" s="217">
        <v>44032</v>
      </c>
      <c r="AB179">
        <v>118.77</v>
      </c>
      <c r="AC179" t="s">
        <v>696</v>
      </c>
      <c r="AD179" s="219">
        <v>118.77</v>
      </c>
      <c r="AE179" t="s">
        <v>697</v>
      </c>
      <c r="AF179">
        <v>2020</v>
      </c>
      <c r="AG179">
        <v>7</v>
      </c>
    </row>
    <row r="180" spans="1:33">
      <c r="A180" t="s">
        <v>687</v>
      </c>
      <c r="B180" t="s">
        <v>875</v>
      </c>
      <c r="C180" s="217">
        <v>44032</v>
      </c>
      <c r="D180" s="217" t="e">
        <f>VLOOKUP($B180,#REF!,3,FALSE)</f>
        <v>#REF!</v>
      </c>
      <c r="E180" s="217">
        <v>44036</v>
      </c>
      <c r="F180" t="s">
        <v>614</v>
      </c>
      <c r="G180">
        <v>71440</v>
      </c>
      <c r="H180" t="s">
        <v>743</v>
      </c>
      <c r="I180" t="s">
        <v>616</v>
      </c>
      <c r="J180" t="s">
        <v>617</v>
      </c>
      <c r="K180">
        <v>92140</v>
      </c>
      <c r="L180">
        <v>2001</v>
      </c>
      <c r="M180">
        <v>11363</v>
      </c>
      <c r="N180" t="s">
        <v>614</v>
      </c>
      <c r="O180">
        <v>118983</v>
      </c>
      <c r="P180" t="s">
        <v>737</v>
      </c>
      <c r="Q180" t="s">
        <v>703</v>
      </c>
      <c r="V180" t="s">
        <v>871</v>
      </c>
      <c r="W180" t="s">
        <v>874</v>
      </c>
      <c r="Y180">
        <v>8582308</v>
      </c>
      <c r="Z180">
        <v>28</v>
      </c>
      <c r="AA180" s="217">
        <v>44032</v>
      </c>
      <c r="AB180">
        <v>86.38</v>
      </c>
      <c r="AC180" t="s">
        <v>696</v>
      </c>
      <c r="AD180" s="219">
        <v>86.38</v>
      </c>
      <c r="AE180" t="s">
        <v>697</v>
      </c>
      <c r="AF180">
        <v>2020</v>
      </c>
      <c r="AG180">
        <v>7</v>
      </c>
    </row>
    <row r="181" spans="1:33">
      <c r="A181" s="265" t="s">
        <v>687</v>
      </c>
      <c r="B181" s="265" t="s">
        <v>1241</v>
      </c>
      <c r="C181" s="266">
        <v>44162</v>
      </c>
      <c r="D181" s="266" t="e">
        <f>VLOOKUP($B181,#REF!,3,FALSE)</f>
        <v>#REF!</v>
      </c>
      <c r="E181" s="266">
        <v>44165</v>
      </c>
      <c r="F181" s="265" t="s">
        <v>614</v>
      </c>
      <c r="G181" s="265">
        <v>71440</v>
      </c>
      <c r="H181" s="265" t="s">
        <v>743</v>
      </c>
      <c r="I181" s="265" t="s">
        <v>616</v>
      </c>
      <c r="J181" s="265" t="s">
        <v>617</v>
      </c>
      <c r="K181" s="265">
        <v>92140</v>
      </c>
      <c r="L181" s="265">
        <v>2001</v>
      </c>
      <c r="M181" s="265">
        <v>11363</v>
      </c>
      <c r="N181" s="265" t="s">
        <v>614</v>
      </c>
      <c r="O181" s="265">
        <v>118983</v>
      </c>
      <c r="P181" s="265" t="s">
        <v>737</v>
      </c>
      <c r="Q181" s="265" t="s">
        <v>703</v>
      </c>
      <c r="R181" s="265"/>
      <c r="S181" s="265"/>
      <c r="T181" s="265"/>
      <c r="U181" s="265"/>
      <c r="V181" s="265" t="s">
        <v>1242</v>
      </c>
      <c r="W181" s="265" t="s">
        <v>1243</v>
      </c>
      <c r="X181" s="265"/>
      <c r="Y181" s="265">
        <v>8744402</v>
      </c>
      <c r="Z181" s="265">
        <v>8</v>
      </c>
      <c r="AA181" s="266">
        <v>44162</v>
      </c>
      <c r="AB181" s="265">
        <v>-86.46</v>
      </c>
      <c r="AC181" s="265" t="s">
        <v>696</v>
      </c>
      <c r="AD181" s="267">
        <v>-86.46</v>
      </c>
      <c r="AE181" s="265" t="s">
        <v>697</v>
      </c>
      <c r="AF181" s="265">
        <v>2020</v>
      </c>
      <c r="AG181" s="265">
        <v>11</v>
      </c>
    </row>
    <row r="182" spans="1:33">
      <c r="A182" s="265" t="s">
        <v>687</v>
      </c>
      <c r="B182" s="265" t="s">
        <v>1244</v>
      </c>
      <c r="C182" s="266">
        <v>44162</v>
      </c>
      <c r="D182" s="266" t="e">
        <f>VLOOKUP($B182,#REF!,3,FALSE)</f>
        <v>#REF!</v>
      </c>
      <c r="E182" s="266">
        <v>44165</v>
      </c>
      <c r="F182" s="265" t="s">
        <v>614</v>
      </c>
      <c r="G182" s="265">
        <v>71415</v>
      </c>
      <c r="H182" s="265" t="s">
        <v>748</v>
      </c>
      <c r="I182" s="265" t="s">
        <v>616</v>
      </c>
      <c r="J182" s="265" t="s">
        <v>617</v>
      </c>
      <c r="K182" s="265">
        <v>92140</v>
      </c>
      <c r="L182" s="265">
        <v>2001</v>
      </c>
      <c r="M182" s="265">
        <v>11363</v>
      </c>
      <c r="N182" s="265" t="s">
        <v>614</v>
      </c>
      <c r="O182" s="265">
        <v>118983</v>
      </c>
      <c r="P182" s="265" t="s">
        <v>737</v>
      </c>
      <c r="Q182" s="265" t="s">
        <v>703</v>
      </c>
      <c r="R182" s="265"/>
      <c r="S182" s="265"/>
      <c r="T182" s="265"/>
      <c r="U182" s="265"/>
      <c r="V182" s="265" t="s">
        <v>1242</v>
      </c>
      <c r="W182" s="265" t="s">
        <v>1243</v>
      </c>
      <c r="X182" s="265"/>
      <c r="Y182" s="265">
        <v>8744402</v>
      </c>
      <c r="Z182" s="265">
        <v>6</v>
      </c>
      <c r="AA182" s="266">
        <v>44162</v>
      </c>
      <c r="AB182" s="265">
        <v>-75.650000000000006</v>
      </c>
      <c r="AC182" s="265" t="s">
        <v>696</v>
      </c>
      <c r="AD182" s="267">
        <v>-75.650000000000006</v>
      </c>
      <c r="AE182" s="265" t="s">
        <v>697</v>
      </c>
      <c r="AF182" s="265">
        <v>2020</v>
      </c>
      <c r="AG182" s="265">
        <v>11</v>
      </c>
    </row>
    <row r="183" spans="1:33">
      <c r="A183" s="265" t="s">
        <v>687</v>
      </c>
      <c r="B183" s="265" t="s">
        <v>1245</v>
      </c>
      <c r="C183" s="266">
        <v>44162</v>
      </c>
      <c r="D183" s="266" t="e">
        <f>VLOOKUP($B183,#REF!,3,FALSE)</f>
        <v>#REF!</v>
      </c>
      <c r="E183" s="266">
        <v>44165</v>
      </c>
      <c r="F183" s="265" t="s">
        <v>614</v>
      </c>
      <c r="G183" s="265">
        <v>71405</v>
      </c>
      <c r="H183" s="265" t="s">
        <v>736</v>
      </c>
      <c r="I183" s="265" t="s">
        <v>616</v>
      </c>
      <c r="J183" s="265" t="s">
        <v>617</v>
      </c>
      <c r="K183" s="265">
        <v>92140</v>
      </c>
      <c r="L183" s="265">
        <v>2001</v>
      </c>
      <c r="M183" s="265">
        <v>11363</v>
      </c>
      <c r="N183" s="265" t="s">
        <v>614</v>
      </c>
      <c r="O183" s="265">
        <v>118983</v>
      </c>
      <c r="P183" s="265" t="s">
        <v>737</v>
      </c>
      <c r="Q183" s="265" t="s">
        <v>703</v>
      </c>
      <c r="R183" s="265"/>
      <c r="S183" s="265"/>
      <c r="T183" s="265"/>
      <c r="U183" s="265"/>
      <c r="V183" s="265" t="s">
        <v>1242</v>
      </c>
      <c r="W183" s="265" t="s">
        <v>1243</v>
      </c>
      <c r="X183" s="265"/>
      <c r="Y183" s="265">
        <v>8744402</v>
      </c>
      <c r="Z183" s="265">
        <v>2</v>
      </c>
      <c r="AA183" s="266">
        <v>44162</v>
      </c>
      <c r="AB183" s="265">
        <v>-2702.36</v>
      </c>
      <c r="AC183" s="265" t="s">
        <v>696</v>
      </c>
      <c r="AD183" s="267">
        <v>-2702.36</v>
      </c>
      <c r="AE183" s="265" t="s">
        <v>697</v>
      </c>
      <c r="AF183" s="265">
        <v>2020</v>
      </c>
      <c r="AG183" s="265">
        <v>11</v>
      </c>
    </row>
    <row r="184" spans="1:33">
      <c r="A184" s="265" t="s">
        <v>687</v>
      </c>
      <c r="B184" s="265" t="s">
        <v>1246</v>
      </c>
      <c r="C184" s="266">
        <v>44162</v>
      </c>
      <c r="D184" s="266" t="e">
        <f>VLOOKUP($B184,#REF!,3,FALSE)</f>
        <v>#REF!</v>
      </c>
      <c r="E184" s="266">
        <v>44165</v>
      </c>
      <c r="F184" s="265" t="s">
        <v>614</v>
      </c>
      <c r="G184" s="265">
        <v>75705</v>
      </c>
      <c r="H184" s="265" t="s">
        <v>839</v>
      </c>
      <c r="I184" s="265" t="s">
        <v>616</v>
      </c>
      <c r="J184" s="265" t="s">
        <v>617</v>
      </c>
      <c r="K184" s="265">
        <v>92140</v>
      </c>
      <c r="L184" s="265">
        <v>2001</v>
      </c>
      <c r="M184" s="265">
        <v>11363</v>
      </c>
      <c r="N184" s="265" t="s">
        <v>614</v>
      </c>
      <c r="O184" s="265">
        <v>118983</v>
      </c>
      <c r="P184" s="265" t="s">
        <v>737</v>
      </c>
      <c r="Q184" s="265" t="s">
        <v>703</v>
      </c>
      <c r="R184" s="265"/>
      <c r="S184" s="265"/>
      <c r="T184" s="265"/>
      <c r="U184" s="265"/>
      <c r="V184" s="265" t="s">
        <v>1242</v>
      </c>
      <c r="W184" s="265" t="s">
        <v>1243</v>
      </c>
      <c r="X184" s="265"/>
      <c r="Y184" s="265">
        <v>8744402</v>
      </c>
      <c r="Z184" s="265">
        <v>10</v>
      </c>
      <c r="AA184" s="266">
        <v>44162</v>
      </c>
      <c r="AB184" s="265">
        <v>-32.409999999999997</v>
      </c>
      <c r="AC184" s="265" t="s">
        <v>696</v>
      </c>
      <c r="AD184" s="267">
        <v>-32.409999999999997</v>
      </c>
      <c r="AE184" s="265" t="s">
        <v>697</v>
      </c>
      <c r="AF184" s="265">
        <v>2020</v>
      </c>
      <c r="AG184" s="265">
        <v>11</v>
      </c>
    </row>
    <row r="185" spans="1:33">
      <c r="A185" s="265" t="s">
        <v>687</v>
      </c>
      <c r="B185" s="265" t="s">
        <v>1247</v>
      </c>
      <c r="C185" s="266">
        <v>44162</v>
      </c>
      <c r="D185" s="266" t="e">
        <f>VLOOKUP($B185,#REF!,3,FALSE)</f>
        <v>#REF!</v>
      </c>
      <c r="E185" s="266">
        <v>44165</v>
      </c>
      <c r="F185" s="265" t="s">
        <v>614</v>
      </c>
      <c r="G185" s="265">
        <v>71410</v>
      </c>
      <c r="H185" s="265" t="s">
        <v>746</v>
      </c>
      <c r="I185" s="265" t="s">
        <v>616</v>
      </c>
      <c r="J185" s="265" t="s">
        <v>617</v>
      </c>
      <c r="K185" s="265">
        <v>92140</v>
      </c>
      <c r="L185" s="265">
        <v>2001</v>
      </c>
      <c r="M185" s="265">
        <v>11363</v>
      </c>
      <c r="N185" s="265" t="s">
        <v>614</v>
      </c>
      <c r="O185" s="265">
        <v>118983</v>
      </c>
      <c r="P185" s="265" t="s">
        <v>737</v>
      </c>
      <c r="Q185" s="265" t="s">
        <v>703</v>
      </c>
      <c r="R185" s="265"/>
      <c r="S185" s="265"/>
      <c r="T185" s="265"/>
      <c r="U185" s="265"/>
      <c r="V185" s="265" t="s">
        <v>1242</v>
      </c>
      <c r="W185" s="265" t="s">
        <v>1243</v>
      </c>
      <c r="X185" s="265"/>
      <c r="Y185" s="265">
        <v>8744402</v>
      </c>
      <c r="Z185" s="265">
        <v>4</v>
      </c>
      <c r="AA185" s="266">
        <v>44162</v>
      </c>
      <c r="AB185" s="265">
        <v>-10.8</v>
      </c>
      <c r="AC185" s="265" t="s">
        <v>696</v>
      </c>
      <c r="AD185" s="267">
        <v>-10.8</v>
      </c>
      <c r="AE185" s="265" t="s">
        <v>697</v>
      </c>
      <c r="AF185" s="265">
        <v>2020</v>
      </c>
      <c r="AG185" s="265">
        <v>11</v>
      </c>
    </row>
    <row r="186" spans="1:33">
      <c r="A186" s="265" t="s">
        <v>687</v>
      </c>
      <c r="B186" s="265" t="s">
        <v>1248</v>
      </c>
      <c r="C186" s="266">
        <v>44284</v>
      </c>
      <c r="D186" s="266" t="e">
        <f>VLOOKUP($B186,#REF!,3,FALSE)</f>
        <v>#REF!</v>
      </c>
      <c r="E186" s="266">
        <v>44286</v>
      </c>
      <c r="F186" s="265" t="s">
        <v>614</v>
      </c>
      <c r="G186" s="265">
        <v>71405</v>
      </c>
      <c r="H186" s="265" t="s">
        <v>736</v>
      </c>
      <c r="I186" s="265" t="s">
        <v>616</v>
      </c>
      <c r="J186" s="265" t="s">
        <v>617</v>
      </c>
      <c r="K186" s="265">
        <v>92140</v>
      </c>
      <c r="L186" s="265">
        <v>2001</v>
      </c>
      <c r="M186" s="265">
        <v>11363</v>
      </c>
      <c r="N186" s="265" t="s">
        <v>614</v>
      </c>
      <c r="O186" s="265">
        <v>118983</v>
      </c>
      <c r="P186" s="265" t="s">
        <v>709</v>
      </c>
      <c r="Q186" s="265" t="s">
        <v>703</v>
      </c>
      <c r="R186" s="265"/>
      <c r="S186" s="265"/>
      <c r="T186" s="265"/>
      <c r="U186" s="265"/>
      <c r="V186" s="265" t="s">
        <v>1249</v>
      </c>
      <c r="W186" s="265" t="s">
        <v>1250</v>
      </c>
      <c r="X186" s="265"/>
      <c r="Y186" s="265">
        <v>8907894</v>
      </c>
      <c r="Z186" s="265">
        <v>16</v>
      </c>
      <c r="AA186" s="266">
        <v>44284</v>
      </c>
      <c r="AB186" s="265">
        <v>7000</v>
      </c>
      <c r="AC186" s="265" t="s">
        <v>696</v>
      </c>
      <c r="AD186" s="267">
        <v>7000</v>
      </c>
      <c r="AE186" s="265" t="s">
        <v>697</v>
      </c>
      <c r="AF186" s="265">
        <v>2021</v>
      </c>
      <c r="AG186" s="265">
        <v>3</v>
      </c>
    </row>
    <row r="187" spans="1:33">
      <c r="A187" s="265" t="s">
        <v>687</v>
      </c>
      <c r="B187" s="265" t="s">
        <v>1251</v>
      </c>
      <c r="C187" s="266">
        <v>44284</v>
      </c>
      <c r="D187" s="266" t="e">
        <f>VLOOKUP($B187,#REF!,3,FALSE)</f>
        <v>#REF!</v>
      </c>
      <c r="E187" s="266">
        <v>44286</v>
      </c>
      <c r="F187" s="265" t="s">
        <v>614</v>
      </c>
      <c r="G187" s="265">
        <v>71405</v>
      </c>
      <c r="H187" s="265" t="s">
        <v>736</v>
      </c>
      <c r="I187" s="265" t="s">
        <v>616</v>
      </c>
      <c r="J187" s="265" t="s">
        <v>617</v>
      </c>
      <c r="K187" s="265">
        <v>92140</v>
      </c>
      <c r="L187" s="265">
        <v>2001</v>
      </c>
      <c r="M187" s="265">
        <v>11363</v>
      </c>
      <c r="N187" s="265" t="s">
        <v>614</v>
      </c>
      <c r="O187" s="265">
        <v>118983</v>
      </c>
      <c r="P187" s="265" t="s">
        <v>1252</v>
      </c>
      <c r="Q187" s="265" t="s">
        <v>703</v>
      </c>
      <c r="R187" s="265"/>
      <c r="S187" s="265"/>
      <c r="T187" s="265"/>
      <c r="U187" s="265"/>
      <c r="V187" s="265" t="s">
        <v>1249</v>
      </c>
      <c r="W187" s="265" t="s">
        <v>1250</v>
      </c>
      <c r="X187" s="265"/>
      <c r="Y187" s="265">
        <v>8907894</v>
      </c>
      <c r="Z187" s="265">
        <v>17</v>
      </c>
      <c r="AA187" s="266">
        <v>44284</v>
      </c>
      <c r="AB187" s="265">
        <v>2000</v>
      </c>
      <c r="AC187" s="265" t="s">
        <v>696</v>
      </c>
      <c r="AD187" s="267">
        <v>2000</v>
      </c>
      <c r="AE187" s="265" t="s">
        <v>697</v>
      </c>
      <c r="AF187" s="265">
        <v>2021</v>
      </c>
      <c r="AG187" s="265">
        <v>3</v>
      </c>
    </row>
    <row r="188" spans="1:33">
      <c r="A188" s="265" t="s">
        <v>687</v>
      </c>
      <c r="B188" s="265" t="s">
        <v>1253</v>
      </c>
      <c r="C188" s="266">
        <v>44286</v>
      </c>
      <c r="D188" s="266" t="e">
        <f>VLOOKUP($B188,#REF!,3,FALSE)</f>
        <v>#REF!</v>
      </c>
      <c r="E188" s="266">
        <v>44301</v>
      </c>
      <c r="F188" s="265" t="s">
        <v>614</v>
      </c>
      <c r="G188" s="265">
        <v>75115</v>
      </c>
      <c r="H188" s="265" t="s">
        <v>702</v>
      </c>
      <c r="I188" s="265" t="s">
        <v>616</v>
      </c>
      <c r="J188" s="265" t="s">
        <v>617</v>
      </c>
      <c r="K188" s="265">
        <v>92140</v>
      </c>
      <c r="L188" s="265">
        <v>2001</v>
      </c>
      <c r="M188" s="265">
        <v>11363</v>
      </c>
      <c r="N188" s="265" t="s">
        <v>614</v>
      </c>
      <c r="O188" s="265">
        <v>118983</v>
      </c>
      <c r="P188" s="265" t="s">
        <v>692</v>
      </c>
      <c r="Q188" s="265" t="s">
        <v>703</v>
      </c>
      <c r="R188" s="265"/>
      <c r="S188" s="265"/>
      <c r="T188" s="265"/>
      <c r="U188" s="265"/>
      <c r="V188" s="265" t="s">
        <v>927</v>
      </c>
      <c r="W188" s="265" t="s">
        <v>928</v>
      </c>
      <c r="X188" s="265"/>
      <c r="Y188" s="265">
        <v>8927632</v>
      </c>
      <c r="Z188" s="265">
        <v>22</v>
      </c>
      <c r="AA188" s="266">
        <v>44286</v>
      </c>
      <c r="AB188" s="265">
        <v>19626.169999999998</v>
      </c>
      <c r="AC188" s="265" t="s">
        <v>696</v>
      </c>
      <c r="AD188" s="267">
        <v>19626.169999999998</v>
      </c>
      <c r="AE188" s="265" t="s">
        <v>697</v>
      </c>
      <c r="AF188" s="265">
        <v>2021</v>
      </c>
      <c r="AG188" s="265">
        <v>3</v>
      </c>
    </row>
    <row r="189" spans="1:33">
      <c r="A189" s="265" t="s">
        <v>687</v>
      </c>
      <c r="B189" s="265" t="s">
        <v>1254</v>
      </c>
      <c r="C189" s="266">
        <v>44152</v>
      </c>
      <c r="D189" s="266" t="e">
        <f>VLOOKUP($B189,#REF!,3,FALSE)</f>
        <v>#REF!</v>
      </c>
      <c r="E189" s="266">
        <v>44189</v>
      </c>
      <c r="F189" s="265" t="s">
        <v>614</v>
      </c>
      <c r="G189" s="265">
        <v>74965</v>
      </c>
      <c r="H189" s="265" t="s">
        <v>1255</v>
      </c>
      <c r="I189" s="265" t="s">
        <v>616</v>
      </c>
      <c r="J189" s="265" t="s">
        <v>617</v>
      </c>
      <c r="K189" s="265">
        <v>92140</v>
      </c>
      <c r="L189" s="265">
        <v>2001</v>
      </c>
      <c r="M189" s="265">
        <v>11363</v>
      </c>
      <c r="N189" s="265" t="s">
        <v>620</v>
      </c>
      <c r="O189" s="265">
        <v>118983</v>
      </c>
      <c r="P189" s="265" t="s">
        <v>620</v>
      </c>
      <c r="Q189" s="265" t="s">
        <v>620</v>
      </c>
      <c r="R189" s="265"/>
      <c r="S189" s="265"/>
      <c r="T189" s="265"/>
      <c r="U189" s="265"/>
      <c r="V189" s="265" t="s">
        <v>1256</v>
      </c>
      <c r="W189" s="265">
        <v>944</v>
      </c>
      <c r="X189" s="265"/>
      <c r="Y189" s="265" t="s">
        <v>1257</v>
      </c>
      <c r="Z189" s="265">
        <v>1</v>
      </c>
      <c r="AA189" s="266">
        <v>44152</v>
      </c>
      <c r="AB189" s="265">
        <v>-250000</v>
      </c>
      <c r="AC189" s="265" t="s">
        <v>625</v>
      </c>
      <c r="AD189" s="267">
        <v>-1356.93</v>
      </c>
      <c r="AE189" s="265" t="s">
        <v>1258</v>
      </c>
      <c r="AF189" s="265">
        <v>2020</v>
      </c>
      <c r="AG189" s="265">
        <v>11</v>
      </c>
    </row>
    <row r="190" spans="1:33">
      <c r="A190" s="265" t="s">
        <v>687</v>
      </c>
      <c r="B190" s="265" t="s">
        <v>1259</v>
      </c>
      <c r="C190" s="266">
        <v>44152</v>
      </c>
      <c r="D190" s="266" t="e">
        <f>VLOOKUP($B190,#REF!,3,FALSE)</f>
        <v>#REF!</v>
      </c>
      <c r="E190" s="266">
        <v>44189</v>
      </c>
      <c r="F190" s="265" t="s">
        <v>614</v>
      </c>
      <c r="G190" s="265">
        <v>18130</v>
      </c>
      <c r="H190" s="265" t="s">
        <v>1260</v>
      </c>
      <c r="I190" s="265" t="s">
        <v>616</v>
      </c>
      <c r="J190" s="265" t="s">
        <v>617</v>
      </c>
      <c r="K190" s="265">
        <v>92140</v>
      </c>
      <c r="L190" s="265">
        <v>2001</v>
      </c>
      <c r="M190" s="265">
        <v>11363</v>
      </c>
      <c r="N190" s="265" t="s">
        <v>620</v>
      </c>
      <c r="O190" s="265">
        <v>118983</v>
      </c>
      <c r="P190" s="265" t="s">
        <v>620</v>
      </c>
      <c r="Q190" s="265" t="s">
        <v>620</v>
      </c>
      <c r="R190" s="265"/>
      <c r="S190" s="265"/>
      <c r="T190" s="265"/>
      <c r="U190" s="265"/>
      <c r="V190" s="265" t="s">
        <v>1256</v>
      </c>
      <c r="W190" s="265">
        <v>944</v>
      </c>
      <c r="X190" s="265"/>
      <c r="Y190" s="265" t="s">
        <v>1257</v>
      </c>
      <c r="Z190" s="265">
        <v>2</v>
      </c>
      <c r="AA190" s="266">
        <v>44152</v>
      </c>
      <c r="AB190" s="265">
        <v>250000</v>
      </c>
      <c r="AC190" s="265" t="s">
        <v>625</v>
      </c>
      <c r="AD190" s="267">
        <v>1356.93</v>
      </c>
      <c r="AE190" s="265" t="s">
        <v>1258</v>
      </c>
      <c r="AF190" s="265">
        <v>2020</v>
      </c>
      <c r="AG190" s="265">
        <v>11</v>
      </c>
    </row>
    <row r="191" spans="1:33">
      <c r="A191" s="265" t="s">
        <v>687</v>
      </c>
      <c r="B191" s="265" t="s">
        <v>1261</v>
      </c>
      <c r="C191" s="266">
        <v>44165</v>
      </c>
      <c r="D191" s="266" t="e">
        <f>VLOOKUP($B191,#REF!,3,FALSE)</f>
        <v>#REF!</v>
      </c>
      <c r="E191" s="266">
        <v>44189</v>
      </c>
      <c r="F191" s="265" t="s">
        <v>614</v>
      </c>
      <c r="G191" s="265">
        <v>18630</v>
      </c>
      <c r="H191" s="265" t="s">
        <v>1262</v>
      </c>
      <c r="I191" s="265" t="s">
        <v>616</v>
      </c>
      <c r="J191" s="265" t="s">
        <v>617</v>
      </c>
      <c r="K191" s="265">
        <v>92140</v>
      </c>
      <c r="L191" s="265">
        <v>2001</v>
      </c>
      <c r="M191" s="265">
        <v>11363</v>
      </c>
      <c r="N191" s="265" t="s">
        <v>620</v>
      </c>
      <c r="O191" s="265">
        <v>118983</v>
      </c>
      <c r="P191" s="265" t="s">
        <v>620</v>
      </c>
      <c r="Q191" s="265" t="s">
        <v>620</v>
      </c>
      <c r="R191" s="265"/>
      <c r="S191" s="265"/>
      <c r="T191" s="265"/>
      <c r="U191" s="265"/>
      <c r="V191" s="265" t="s">
        <v>1263</v>
      </c>
      <c r="W191" s="265">
        <v>944</v>
      </c>
      <c r="X191" s="265"/>
      <c r="Y191" s="265" t="s">
        <v>1264</v>
      </c>
      <c r="Z191" s="265">
        <v>317</v>
      </c>
      <c r="AA191" s="266">
        <v>44165</v>
      </c>
      <c r="AB191" s="265">
        <v>-18.850000000000001</v>
      </c>
      <c r="AC191" s="265" t="s">
        <v>696</v>
      </c>
      <c r="AD191" s="267">
        <v>-18.850000000000001</v>
      </c>
      <c r="AE191" s="265" t="s">
        <v>1258</v>
      </c>
      <c r="AF191" s="265">
        <v>2020</v>
      </c>
      <c r="AG191" s="265">
        <v>11</v>
      </c>
    </row>
    <row r="192" spans="1:33">
      <c r="A192" s="265" t="s">
        <v>687</v>
      </c>
      <c r="B192" s="265" t="s">
        <v>1265</v>
      </c>
      <c r="C192" s="266">
        <v>44165</v>
      </c>
      <c r="D192" s="266" t="e">
        <f>VLOOKUP($B192,#REF!,3,FALSE)</f>
        <v>#REF!</v>
      </c>
      <c r="E192" s="266">
        <v>44189</v>
      </c>
      <c r="F192" s="265" t="s">
        <v>614</v>
      </c>
      <c r="G192" s="265">
        <v>77630</v>
      </c>
      <c r="H192" s="265" t="s">
        <v>1266</v>
      </c>
      <c r="I192" s="265" t="s">
        <v>616</v>
      </c>
      <c r="J192" s="265" t="s">
        <v>617</v>
      </c>
      <c r="K192" s="265">
        <v>92140</v>
      </c>
      <c r="L192" s="265">
        <v>2001</v>
      </c>
      <c r="M192" s="265">
        <v>11363</v>
      </c>
      <c r="N192" s="265" t="s">
        <v>620</v>
      </c>
      <c r="O192" s="265">
        <v>118983</v>
      </c>
      <c r="P192" s="265" t="s">
        <v>620</v>
      </c>
      <c r="Q192" s="265" t="s">
        <v>620</v>
      </c>
      <c r="R192" s="265"/>
      <c r="S192" s="265"/>
      <c r="T192" s="265"/>
      <c r="U192" s="265"/>
      <c r="V192" s="265" t="s">
        <v>1263</v>
      </c>
      <c r="W192" s="265">
        <v>944</v>
      </c>
      <c r="X192" s="265"/>
      <c r="Y192" s="265" t="s">
        <v>1264</v>
      </c>
      <c r="Z192" s="265">
        <v>318</v>
      </c>
      <c r="AA192" s="266">
        <v>44165</v>
      </c>
      <c r="AB192" s="265">
        <v>18.850000000000001</v>
      </c>
      <c r="AC192" s="265" t="s">
        <v>696</v>
      </c>
      <c r="AD192" s="267">
        <v>18.850000000000001</v>
      </c>
      <c r="AE192" s="265" t="s">
        <v>1258</v>
      </c>
      <c r="AF192" s="265">
        <v>2020</v>
      </c>
      <c r="AG192" s="265">
        <v>11</v>
      </c>
    </row>
    <row r="193" spans="1:33">
      <c r="A193" s="265" t="s">
        <v>687</v>
      </c>
      <c r="B193" s="265" t="s">
        <v>1267</v>
      </c>
      <c r="C193" s="266">
        <v>44196</v>
      </c>
      <c r="D193" s="266" t="e">
        <f>VLOOKUP($B193,#REF!,3,FALSE)</f>
        <v>#REF!</v>
      </c>
      <c r="E193" s="266">
        <v>44263</v>
      </c>
      <c r="F193" s="265" t="s">
        <v>614</v>
      </c>
      <c r="G193" s="265">
        <v>18630</v>
      </c>
      <c r="H193" s="265" t="s">
        <v>1262</v>
      </c>
      <c r="I193" s="265" t="s">
        <v>616</v>
      </c>
      <c r="J193" s="265" t="s">
        <v>617</v>
      </c>
      <c r="K193" s="265">
        <v>92140</v>
      </c>
      <c r="L193" s="265">
        <v>2001</v>
      </c>
      <c r="M193" s="265">
        <v>11363</v>
      </c>
      <c r="N193" s="265" t="s">
        <v>620</v>
      </c>
      <c r="O193" s="265">
        <v>118983</v>
      </c>
      <c r="P193" s="265" t="s">
        <v>620</v>
      </c>
      <c r="Q193" s="265" t="s">
        <v>620</v>
      </c>
      <c r="R193" s="265"/>
      <c r="S193" s="265"/>
      <c r="T193" s="265"/>
      <c r="U193" s="265"/>
      <c r="V193" s="265" t="s">
        <v>1263</v>
      </c>
      <c r="W193" s="265">
        <v>944</v>
      </c>
      <c r="X193" s="265"/>
      <c r="Y193" s="265" t="s">
        <v>1268</v>
      </c>
      <c r="Z193" s="265">
        <v>317</v>
      </c>
      <c r="AA193" s="266">
        <v>44196</v>
      </c>
      <c r="AB193" s="265">
        <v>-18.84</v>
      </c>
      <c r="AC193" s="265" t="s">
        <v>696</v>
      </c>
      <c r="AD193" s="267">
        <v>-18.84</v>
      </c>
      <c r="AE193" s="265" t="s">
        <v>1258</v>
      </c>
      <c r="AF193" s="265">
        <v>2020</v>
      </c>
      <c r="AG193" s="265">
        <v>12</v>
      </c>
    </row>
    <row r="194" spans="1:33">
      <c r="A194" s="265" t="s">
        <v>687</v>
      </c>
      <c r="B194" s="265" t="s">
        <v>1269</v>
      </c>
      <c r="C194" s="266">
        <v>44196</v>
      </c>
      <c r="D194" s="266" t="e">
        <f>VLOOKUP($B194,#REF!,3,FALSE)</f>
        <v>#REF!</v>
      </c>
      <c r="E194" s="266">
        <v>44263</v>
      </c>
      <c r="F194" s="265" t="s">
        <v>614</v>
      </c>
      <c r="G194" s="265">
        <v>77630</v>
      </c>
      <c r="H194" s="265" t="s">
        <v>1266</v>
      </c>
      <c r="I194" s="265" t="s">
        <v>616</v>
      </c>
      <c r="J194" s="265" t="s">
        <v>617</v>
      </c>
      <c r="K194" s="265">
        <v>92140</v>
      </c>
      <c r="L194" s="265">
        <v>2001</v>
      </c>
      <c r="M194" s="265">
        <v>11363</v>
      </c>
      <c r="N194" s="265" t="s">
        <v>620</v>
      </c>
      <c r="O194" s="265">
        <v>118983</v>
      </c>
      <c r="P194" s="265" t="s">
        <v>620</v>
      </c>
      <c r="Q194" s="265" t="s">
        <v>620</v>
      </c>
      <c r="R194" s="265"/>
      <c r="S194" s="265"/>
      <c r="T194" s="265"/>
      <c r="U194" s="265"/>
      <c r="V194" s="265" t="s">
        <v>1263</v>
      </c>
      <c r="W194" s="265">
        <v>944</v>
      </c>
      <c r="X194" s="265"/>
      <c r="Y194" s="265" t="s">
        <v>1268</v>
      </c>
      <c r="Z194" s="265">
        <v>318</v>
      </c>
      <c r="AA194" s="266">
        <v>44196</v>
      </c>
      <c r="AB194" s="265">
        <v>18.84</v>
      </c>
      <c r="AC194" s="265" t="s">
        <v>696</v>
      </c>
      <c r="AD194" s="267">
        <v>18.84</v>
      </c>
      <c r="AE194" s="265" t="s">
        <v>1258</v>
      </c>
      <c r="AF194" s="265">
        <v>2020</v>
      </c>
      <c r="AG194" s="265">
        <v>12</v>
      </c>
    </row>
    <row r="195" spans="1:33">
      <c r="A195" s="265" t="s">
        <v>687</v>
      </c>
      <c r="B195" s="265" t="s">
        <v>1270</v>
      </c>
      <c r="C195" s="266">
        <v>44227</v>
      </c>
      <c r="D195" s="266" t="e">
        <f>VLOOKUP($B195,#REF!,3,FALSE)</f>
        <v>#REF!</v>
      </c>
      <c r="E195" s="266">
        <v>44302</v>
      </c>
      <c r="F195" s="265" t="s">
        <v>614</v>
      </c>
      <c r="G195" s="265">
        <v>18630</v>
      </c>
      <c r="H195" s="265" t="s">
        <v>1262</v>
      </c>
      <c r="I195" s="265" t="s">
        <v>616</v>
      </c>
      <c r="J195" s="265" t="s">
        <v>617</v>
      </c>
      <c r="K195" s="265">
        <v>92140</v>
      </c>
      <c r="L195" s="265">
        <v>2001</v>
      </c>
      <c r="M195" s="265">
        <v>11363</v>
      </c>
      <c r="N195" s="265" t="s">
        <v>620</v>
      </c>
      <c r="O195" s="265">
        <v>118983</v>
      </c>
      <c r="P195" s="265" t="s">
        <v>620</v>
      </c>
      <c r="Q195" s="265" t="s">
        <v>620</v>
      </c>
      <c r="R195" s="265"/>
      <c r="S195" s="265"/>
      <c r="T195" s="265"/>
      <c r="U195" s="265"/>
      <c r="V195" s="265" t="s">
        <v>1263</v>
      </c>
      <c r="W195" s="265">
        <v>944</v>
      </c>
      <c r="X195" s="265"/>
      <c r="Y195" s="265" t="s">
        <v>1271</v>
      </c>
      <c r="Z195" s="265">
        <v>311</v>
      </c>
      <c r="AA195" s="266">
        <v>44227</v>
      </c>
      <c r="AB195" s="265">
        <v>-18.850000000000001</v>
      </c>
      <c r="AC195" s="265" t="s">
        <v>696</v>
      </c>
      <c r="AD195" s="267">
        <v>-18.850000000000001</v>
      </c>
      <c r="AE195" s="265" t="s">
        <v>1258</v>
      </c>
      <c r="AF195" s="265">
        <v>2021</v>
      </c>
      <c r="AG195" s="265">
        <v>1</v>
      </c>
    </row>
    <row r="196" spans="1:33">
      <c r="A196" s="265" t="s">
        <v>687</v>
      </c>
      <c r="B196" s="265" t="s">
        <v>1272</v>
      </c>
      <c r="C196" s="266">
        <v>44227</v>
      </c>
      <c r="D196" s="266" t="e">
        <f>VLOOKUP($B196,#REF!,3,FALSE)</f>
        <v>#REF!</v>
      </c>
      <c r="E196" s="266">
        <v>44302</v>
      </c>
      <c r="F196" s="265" t="s">
        <v>614</v>
      </c>
      <c r="G196" s="265">
        <v>77630</v>
      </c>
      <c r="H196" s="265" t="s">
        <v>1266</v>
      </c>
      <c r="I196" s="265" t="s">
        <v>616</v>
      </c>
      <c r="J196" s="265" t="s">
        <v>617</v>
      </c>
      <c r="K196" s="265">
        <v>92140</v>
      </c>
      <c r="L196" s="265">
        <v>2001</v>
      </c>
      <c r="M196" s="265">
        <v>11363</v>
      </c>
      <c r="N196" s="265" t="s">
        <v>620</v>
      </c>
      <c r="O196" s="265">
        <v>118983</v>
      </c>
      <c r="P196" s="265" t="s">
        <v>620</v>
      </c>
      <c r="Q196" s="265" t="s">
        <v>620</v>
      </c>
      <c r="R196" s="265"/>
      <c r="S196" s="265"/>
      <c r="T196" s="265"/>
      <c r="U196" s="265"/>
      <c r="V196" s="265" t="s">
        <v>1263</v>
      </c>
      <c r="W196" s="265">
        <v>944</v>
      </c>
      <c r="X196" s="265"/>
      <c r="Y196" s="265" t="s">
        <v>1271</v>
      </c>
      <c r="Z196" s="265">
        <v>312</v>
      </c>
      <c r="AA196" s="266">
        <v>44227</v>
      </c>
      <c r="AB196" s="265">
        <v>18.850000000000001</v>
      </c>
      <c r="AC196" s="265" t="s">
        <v>696</v>
      </c>
      <c r="AD196" s="267">
        <v>18.850000000000001</v>
      </c>
      <c r="AE196" s="265" t="s">
        <v>1258</v>
      </c>
      <c r="AF196" s="265">
        <v>2021</v>
      </c>
      <c r="AG196" s="265">
        <v>1</v>
      </c>
    </row>
    <row r="197" spans="1:33">
      <c r="A197" s="265" t="s">
        <v>687</v>
      </c>
      <c r="B197" s="265" t="s">
        <v>1273</v>
      </c>
      <c r="C197" s="266">
        <v>44255</v>
      </c>
      <c r="D197" s="266" t="e">
        <f>VLOOKUP($B197,#REF!,3,FALSE)</f>
        <v>#REF!</v>
      </c>
      <c r="E197" s="266">
        <v>44321</v>
      </c>
      <c r="F197" s="265" t="s">
        <v>614</v>
      </c>
      <c r="G197" s="265">
        <v>18630</v>
      </c>
      <c r="H197" s="265" t="s">
        <v>1262</v>
      </c>
      <c r="I197" s="265" t="s">
        <v>616</v>
      </c>
      <c r="J197" s="265" t="s">
        <v>617</v>
      </c>
      <c r="K197" s="265">
        <v>92140</v>
      </c>
      <c r="L197" s="265">
        <v>2001</v>
      </c>
      <c r="M197" s="265">
        <v>11363</v>
      </c>
      <c r="N197" s="265" t="s">
        <v>620</v>
      </c>
      <c r="O197" s="265">
        <v>118983</v>
      </c>
      <c r="P197" s="265" t="s">
        <v>620</v>
      </c>
      <c r="Q197" s="265" t="s">
        <v>620</v>
      </c>
      <c r="R197" s="265"/>
      <c r="S197" s="265"/>
      <c r="T197" s="265"/>
      <c r="U197" s="265"/>
      <c r="V197" s="265" t="s">
        <v>1263</v>
      </c>
      <c r="W197" s="265">
        <v>944</v>
      </c>
      <c r="X197" s="265"/>
      <c r="Y197" s="265" t="s">
        <v>1274</v>
      </c>
      <c r="Z197" s="265">
        <v>311</v>
      </c>
      <c r="AA197" s="266">
        <v>44255</v>
      </c>
      <c r="AB197" s="265">
        <v>-18.850000000000001</v>
      </c>
      <c r="AC197" s="265" t="s">
        <v>696</v>
      </c>
      <c r="AD197" s="267">
        <v>-18.850000000000001</v>
      </c>
      <c r="AE197" s="265" t="s">
        <v>1258</v>
      </c>
      <c r="AF197" s="265">
        <v>2021</v>
      </c>
      <c r="AG197" s="265">
        <v>2</v>
      </c>
    </row>
    <row r="198" spans="1:33">
      <c r="A198" s="265" t="s">
        <v>687</v>
      </c>
      <c r="B198" s="265" t="s">
        <v>1275</v>
      </c>
      <c r="C198" s="266">
        <v>44255</v>
      </c>
      <c r="D198" s="266" t="e">
        <f>VLOOKUP($B198,#REF!,3,FALSE)</f>
        <v>#REF!</v>
      </c>
      <c r="E198" s="266">
        <v>44321</v>
      </c>
      <c r="F198" s="265" t="s">
        <v>614</v>
      </c>
      <c r="G198" s="265">
        <v>77630</v>
      </c>
      <c r="H198" s="265" t="s">
        <v>1266</v>
      </c>
      <c r="I198" s="265" t="s">
        <v>616</v>
      </c>
      <c r="J198" s="265" t="s">
        <v>617</v>
      </c>
      <c r="K198" s="265">
        <v>92140</v>
      </c>
      <c r="L198" s="265">
        <v>2001</v>
      </c>
      <c r="M198" s="265">
        <v>11363</v>
      </c>
      <c r="N198" s="265" t="s">
        <v>620</v>
      </c>
      <c r="O198" s="265">
        <v>118983</v>
      </c>
      <c r="P198" s="265" t="s">
        <v>620</v>
      </c>
      <c r="Q198" s="265" t="s">
        <v>620</v>
      </c>
      <c r="R198" s="265"/>
      <c r="S198" s="265"/>
      <c r="T198" s="265"/>
      <c r="U198" s="265"/>
      <c r="V198" s="265" t="s">
        <v>1263</v>
      </c>
      <c r="W198" s="265">
        <v>944</v>
      </c>
      <c r="X198" s="265"/>
      <c r="Y198" s="265" t="s">
        <v>1274</v>
      </c>
      <c r="Z198" s="265">
        <v>312</v>
      </c>
      <c r="AA198" s="266">
        <v>44255</v>
      </c>
      <c r="AB198" s="265">
        <v>18.850000000000001</v>
      </c>
      <c r="AC198" s="265" t="s">
        <v>696</v>
      </c>
      <c r="AD198" s="267">
        <v>18.850000000000001</v>
      </c>
      <c r="AE198" s="265" t="s">
        <v>1258</v>
      </c>
      <c r="AF198" s="265">
        <v>2021</v>
      </c>
      <c r="AG198" s="265">
        <v>2</v>
      </c>
    </row>
    <row r="199" spans="1:33">
      <c r="A199" s="265" t="s">
        <v>687</v>
      </c>
      <c r="B199" s="265" t="s">
        <v>1276</v>
      </c>
      <c r="C199" s="266">
        <v>44286</v>
      </c>
      <c r="D199" s="266" t="e">
        <f>VLOOKUP($B199,#REF!,3,FALSE)</f>
        <v>#REF!</v>
      </c>
      <c r="E199" s="266">
        <v>44330</v>
      </c>
      <c r="F199" s="265" t="s">
        <v>614</v>
      </c>
      <c r="G199" s="265">
        <v>77630</v>
      </c>
      <c r="H199" s="265" t="s">
        <v>1266</v>
      </c>
      <c r="I199" s="265" t="s">
        <v>616</v>
      </c>
      <c r="J199" s="265" t="s">
        <v>617</v>
      </c>
      <c r="K199" s="265">
        <v>92140</v>
      </c>
      <c r="L199" s="265">
        <v>2001</v>
      </c>
      <c r="M199" s="265">
        <v>11363</v>
      </c>
      <c r="N199" s="265" t="s">
        <v>620</v>
      </c>
      <c r="O199" s="265">
        <v>118983</v>
      </c>
      <c r="P199" s="265" t="s">
        <v>620</v>
      </c>
      <c r="Q199" s="265" t="s">
        <v>620</v>
      </c>
      <c r="R199" s="265"/>
      <c r="S199" s="265"/>
      <c r="T199" s="265"/>
      <c r="U199" s="265"/>
      <c r="V199" s="265" t="s">
        <v>1263</v>
      </c>
      <c r="W199" s="265">
        <v>944</v>
      </c>
      <c r="X199" s="265"/>
      <c r="Y199" s="265" t="s">
        <v>1277</v>
      </c>
      <c r="Z199" s="265">
        <v>308</v>
      </c>
      <c r="AA199" s="266">
        <v>44286</v>
      </c>
      <c r="AB199" s="265">
        <v>18.850000000000001</v>
      </c>
      <c r="AC199" s="265" t="s">
        <v>696</v>
      </c>
      <c r="AD199" s="267">
        <v>18.850000000000001</v>
      </c>
      <c r="AE199" s="265" t="s">
        <v>1258</v>
      </c>
      <c r="AF199" s="265">
        <v>2021</v>
      </c>
      <c r="AG199" s="265">
        <v>3</v>
      </c>
    </row>
    <row r="200" spans="1:33">
      <c r="A200" s="265" t="s">
        <v>687</v>
      </c>
      <c r="B200" s="265" t="s">
        <v>1278</v>
      </c>
      <c r="C200" s="266">
        <v>44286</v>
      </c>
      <c r="D200" s="266" t="e">
        <f>VLOOKUP($B200,#REF!,3,FALSE)</f>
        <v>#REF!</v>
      </c>
      <c r="E200" s="266">
        <v>44330</v>
      </c>
      <c r="F200" s="265" t="s">
        <v>614</v>
      </c>
      <c r="G200" s="265">
        <v>18630</v>
      </c>
      <c r="H200" s="265" t="s">
        <v>1262</v>
      </c>
      <c r="I200" s="265" t="s">
        <v>616</v>
      </c>
      <c r="J200" s="265" t="s">
        <v>617</v>
      </c>
      <c r="K200" s="265">
        <v>92140</v>
      </c>
      <c r="L200" s="265">
        <v>2001</v>
      </c>
      <c r="M200" s="265">
        <v>11363</v>
      </c>
      <c r="N200" s="265" t="s">
        <v>620</v>
      </c>
      <c r="O200" s="265">
        <v>118983</v>
      </c>
      <c r="P200" s="265" t="s">
        <v>620</v>
      </c>
      <c r="Q200" s="265" t="s">
        <v>620</v>
      </c>
      <c r="R200" s="265"/>
      <c r="S200" s="265"/>
      <c r="T200" s="265"/>
      <c r="U200" s="265"/>
      <c r="V200" s="265" t="s">
        <v>1263</v>
      </c>
      <c r="W200" s="265">
        <v>944</v>
      </c>
      <c r="X200" s="265"/>
      <c r="Y200" s="265" t="s">
        <v>1277</v>
      </c>
      <c r="Z200" s="265">
        <v>307</v>
      </c>
      <c r="AA200" s="266">
        <v>44286</v>
      </c>
      <c r="AB200" s="265">
        <v>-18.850000000000001</v>
      </c>
      <c r="AC200" s="265" t="s">
        <v>696</v>
      </c>
      <c r="AD200" s="267">
        <v>-18.850000000000001</v>
      </c>
      <c r="AE200" s="265" t="s">
        <v>1258</v>
      </c>
      <c r="AF200" s="265">
        <v>2021</v>
      </c>
      <c r="AG200" s="265">
        <v>3</v>
      </c>
    </row>
    <row r="201" spans="1:33">
      <c r="A201" s="265" t="s">
        <v>687</v>
      </c>
      <c r="B201" s="265" t="s">
        <v>1279</v>
      </c>
      <c r="C201" s="266">
        <v>44316</v>
      </c>
      <c r="D201" s="266" t="e">
        <f>VLOOKUP($B201,#REF!,3,FALSE)</f>
        <v>#REF!</v>
      </c>
      <c r="E201" s="266">
        <v>44351</v>
      </c>
      <c r="F201" s="265" t="s">
        <v>614</v>
      </c>
      <c r="G201" s="265">
        <v>77630</v>
      </c>
      <c r="H201" s="265" t="s">
        <v>1266</v>
      </c>
      <c r="I201" s="265" t="s">
        <v>616</v>
      </c>
      <c r="J201" s="265" t="s">
        <v>617</v>
      </c>
      <c r="K201" s="265">
        <v>92140</v>
      </c>
      <c r="L201" s="265">
        <v>2001</v>
      </c>
      <c r="M201" s="265">
        <v>11363</v>
      </c>
      <c r="N201" s="265" t="s">
        <v>620</v>
      </c>
      <c r="O201" s="265">
        <v>118983</v>
      </c>
      <c r="P201" s="265" t="s">
        <v>620</v>
      </c>
      <c r="Q201" s="265" t="s">
        <v>620</v>
      </c>
      <c r="R201" s="265"/>
      <c r="S201" s="265"/>
      <c r="T201" s="265"/>
      <c r="U201" s="265"/>
      <c r="V201" s="265" t="s">
        <v>1263</v>
      </c>
      <c r="W201" s="265">
        <v>944</v>
      </c>
      <c r="X201" s="265"/>
      <c r="Y201" s="265" t="s">
        <v>1280</v>
      </c>
      <c r="Z201" s="265">
        <v>308</v>
      </c>
      <c r="AA201" s="266">
        <v>44316</v>
      </c>
      <c r="AB201" s="265">
        <v>18.850000000000001</v>
      </c>
      <c r="AC201" s="265" t="s">
        <v>696</v>
      </c>
      <c r="AD201" s="267">
        <v>18.850000000000001</v>
      </c>
      <c r="AE201" s="265" t="s">
        <v>1258</v>
      </c>
      <c r="AF201" s="265">
        <v>2021</v>
      </c>
      <c r="AG201" s="265">
        <v>4</v>
      </c>
    </row>
    <row r="202" spans="1:33">
      <c r="A202" s="265" t="s">
        <v>687</v>
      </c>
      <c r="B202" s="265" t="s">
        <v>1281</v>
      </c>
      <c r="C202" s="266">
        <v>44316</v>
      </c>
      <c r="D202" s="266" t="e">
        <f>VLOOKUP($B202,#REF!,3,FALSE)</f>
        <v>#REF!</v>
      </c>
      <c r="E202" s="266">
        <v>44351</v>
      </c>
      <c r="F202" s="265" t="s">
        <v>614</v>
      </c>
      <c r="G202" s="265">
        <v>18630</v>
      </c>
      <c r="H202" s="265" t="s">
        <v>1262</v>
      </c>
      <c r="I202" s="265" t="s">
        <v>616</v>
      </c>
      <c r="J202" s="265" t="s">
        <v>617</v>
      </c>
      <c r="K202" s="265">
        <v>92140</v>
      </c>
      <c r="L202" s="265">
        <v>2001</v>
      </c>
      <c r="M202" s="265">
        <v>11363</v>
      </c>
      <c r="N202" s="265" t="s">
        <v>620</v>
      </c>
      <c r="O202" s="265">
        <v>118983</v>
      </c>
      <c r="P202" s="265" t="s">
        <v>620</v>
      </c>
      <c r="Q202" s="265" t="s">
        <v>620</v>
      </c>
      <c r="R202" s="265"/>
      <c r="S202" s="265"/>
      <c r="T202" s="265"/>
      <c r="U202" s="265"/>
      <c r="V202" s="265" t="s">
        <v>1263</v>
      </c>
      <c r="W202" s="265">
        <v>944</v>
      </c>
      <c r="X202" s="265"/>
      <c r="Y202" s="265" t="s">
        <v>1280</v>
      </c>
      <c r="Z202" s="265">
        <v>307</v>
      </c>
      <c r="AA202" s="266">
        <v>44316</v>
      </c>
      <c r="AB202" s="265">
        <v>-18.850000000000001</v>
      </c>
      <c r="AC202" s="265" t="s">
        <v>696</v>
      </c>
      <c r="AD202" s="267">
        <v>-18.850000000000001</v>
      </c>
      <c r="AE202" s="265" t="s">
        <v>1258</v>
      </c>
      <c r="AF202" s="265">
        <v>2021</v>
      </c>
      <c r="AG202" s="265">
        <v>4</v>
      </c>
    </row>
    <row r="203" spans="1:33">
      <c r="A203" t="s">
        <v>687</v>
      </c>
      <c r="B203" t="s">
        <v>732</v>
      </c>
      <c r="C203" s="217">
        <v>43800</v>
      </c>
      <c r="D203" s="217" t="e">
        <f>VLOOKUP($B203,#REF!,3,FALSE)</f>
        <v>#REF!</v>
      </c>
      <c r="E203" s="217">
        <v>43826</v>
      </c>
      <c r="F203" t="s">
        <v>614</v>
      </c>
      <c r="G203">
        <v>14081</v>
      </c>
      <c r="H203" t="s">
        <v>733</v>
      </c>
      <c r="I203" t="s">
        <v>616</v>
      </c>
      <c r="J203" t="s">
        <v>617</v>
      </c>
      <c r="K203">
        <v>92140</v>
      </c>
      <c r="L203">
        <v>2001</v>
      </c>
      <c r="M203">
        <v>11363</v>
      </c>
      <c r="N203" t="s">
        <v>620</v>
      </c>
      <c r="O203">
        <v>118983</v>
      </c>
      <c r="P203" t="s">
        <v>620</v>
      </c>
      <c r="Q203" t="s">
        <v>620</v>
      </c>
      <c r="V203" t="s">
        <v>729</v>
      </c>
      <c r="Y203" t="s">
        <v>730</v>
      </c>
      <c r="Z203">
        <v>4</v>
      </c>
      <c r="AA203" s="217">
        <v>43800</v>
      </c>
      <c r="AB203">
        <v>700000</v>
      </c>
      <c r="AC203" t="s">
        <v>696</v>
      </c>
      <c r="AD203" s="219">
        <v>700000</v>
      </c>
      <c r="AE203" t="s">
        <v>731</v>
      </c>
      <c r="AF203">
        <v>2019</v>
      </c>
      <c r="AG203">
        <v>12</v>
      </c>
    </row>
    <row r="204" spans="1:33">
      <c r="A204" t="s">
        <v>687</v>
      </c>
      <c r="B204" t="s">
        <v>727</v>
      </c>
      <c r="C204" s="217">
        <v>43800</v>
      </c>
      <c r="D204" s="217" t="e">
        <f>VLOOKUP($B204,#REF!,3,FALSE)</f>
        <v>#REF!</v>
      </c>
      <c r="E204" s="217">
        <v>43826</v>
      </c>
      <c r="F204" t="s">
        <v>614</v>
      </c>
      <c r="G204">
        <v>51005</v>
      </c>
      <c r="H204" t="s">
        <v>728</v>
      </c>
      <c r="I204" t="s">
        <v>616</v>
      </c>
      <c r="J204" t="s">
        <v>617</v>
      </c>
      <c r="K204">
        <v>92140</v>
      </c>
      <c r="L204">
        <v>2001</v>
      </c>
      <c r="M204">
        <v>11363</v>
      </c>
      <c r="N204" t="s">
        <v>620</v>
      </c>
      <c r="O204">
        <v>118983</v>
      </c>
      <c r="P204" t="s">
        <v>620</v>
      </c>
      <c r="Q204" t="s">
        <v>620</v>
      </c>
      <c r="V204" t="s">
        <v>729</v>
      </c>
      <c r="Y204" t="s">
        <v>730</v>
      </c>
      <c r="Z204">
        <v>3</v>
      </c>
      <c r="AA204" s="217">
        <v>43800</v>
      </c>
      <c r="AB204">
        <v>-700000</v>
      </c>
      <c r="AC204" t="s">
        <v>696</v>
      </c>
      <c r="AD204" s="219">
        <v>-700000</v>
      </c>
      <c r="AE204" t="s">
        <v>731</v>
      </c>
      <c r="AF204">
        <v>2019</v>
      </c>
      <c r="AG204">
        <v>12</v>
      </c>
    </row>
    <row r="205" spans="1:33">
      <c r="A205" s="265" t="s">
        <v>687</v>
      </c>
      <c r="B205" s="265" t="s">
        <v>1282</v>
      </c>
      <c r="C205" s="266">
        <v>44277</v>
      </c>
      <c r="D205" s="266" t="e">
        <f>VLOOKUP($B205,#REF!,3,FALSE)</f>
        <v>#REF!</v>
      </c>
      <c r="E205" s="266">
        <v>44285</v>
      </c>
      <c r="F205" s="265" t="s">
        <v>614</v>
      </c>
      <c r="G205" s="265">
        <v>51005</v>
      </c>
      <c r="H205" s="265" t="s">
        <v>728</v>
      </c>
      <c r="I205" s="265" t="s">
        <v>616</v>
      </c>
      <c r="J205" s="265" t="s">
        <v>617</v>
      </c>
      <c r="K205" s="265">
        <v>92140</v>
      </c>
      <c r="L205" s="265">
        <v>2001</v>
      </c>
      <c r="M205" s="265">
        <v>11363</v>
      </c>
      <c r="N205" s="265" t="s">
        <v>620</v>
      </c>
      <c r="O205" s="265">
        <v>118983</v>
      </c>
      <c r="P205" s="265" t="s">
        <v>620</v>
      </c>
      <c r="Q205" s="265" t="s">
        <v>620</v>
      </c>
      <c r="R205" s="265"/>
      <c r="S205" s="265"/>
      <c r="T205" s="265"/>
      <c r="U205" s="265"/>
      <c r="V205" s="265" t="s">
        <v>729</v>
      </c>
      <c r="W205" s="265"/>
      <c r="X205" s="265"/>
      <c r="Y205" s="265" t="s">
        <v>1283</v>
      </c>
      <c r="Z205" s="265">
        <v>1</v>
      </c>
      <c r="AA205" s="266">
        <v>44277</v>
      </c>
      <c r="AB205" s="265">
        <v>-300000</v>
      </c>
      <c r="AC205" s="265" t="s">
        <v>696</v>
      </c>
      <c r="AD205" s="267">
        <v>-300000</v>
      </c>
      <c r="AE205" s="265" t="s">
        <v>731</v>
      </c>
      <c r="AF205" s="265">
        <v>2021</v>
      </c>
      <c r="AG205" s="265">
        <v>3</v>
      </c>
    </row>
    <row r="206" spans="1:33">
      <c r="A206" s="265" t="s">
        <v>687</v>
      </c>
      <c r="B206" s="265" t="s">
        <v>1284</v>
      </c>
      <c r="C206" s="266">
        <v>44277</v>
      </c>
      <c r="D206" s="266" t="e">
        <f>VLOOKUP($B206,#REF!,3,FALSE)</f>
        <v>#REF!</v>
      </c>
      <c r="E206" s="266">
        <v>44285</v>
      </c>
      <c r="F206" s="265" t="s">
        <v>614</v>
      </c>
      <c r="G206" s="265">
        <v>14081</v>
      </c>
      <c r="H206" s="265" t="s">
        <v>733</v>
      </c>
      <c r="I206" s="265" t="s">
        <v>616</v>
      </c>
      <c r="J206" s="265" t="s">
        <v>617</v>
      </c>
      <c r="K206" s="265">
        <v>92140</v>
      </c>
      <c r="L206" s="265">
        <v>2001</v>
      </c>
      <c r="M206" s="265">
        <v>11363</v>
      </c>
      <c r="N206" s="265" t="s">
        <v>620</v>
      </c>
      <c r="O206" s="265">
        <v>118983</v>
      </c>
      <c r="P206" s="265" t="s">
        <v>620</v>
      </c>
      <c r="Q206" s="265" t="s">
        <v>620</v>
      </c>
      <c r="R206" s="265"/>
      <c r="S206" s="265"/>
      <c r="T206" s="265"/>
      <c r="U206" s="265"/>
      <c r="V206" s="265" t="s">
        <v>729</v>
      </c>
      <c r="W206" s="265"/>
      <c r="X206" s="265"/>
      <c r="Y206" s="265" t="s">
        <v>1283</v>
      </c>
      <c r="Z206" s="265">
        <v>2</v>
      </c>
      <c r="AA206" s="266">
        <v>44277</v>
      </c>
      <c r="AB206" s="265">
        <v>300000</v>
      </c>
      <c r="AC206" s="265" t="s">
        <v>696</v>
      </c>
      <c r="AD206" s="267">
        <v>300000</v>
      </c>
      <c r="AE206" s="265" t="s">
        <v>731</v>
      </c>
      <c r="AF206" s="265">
        <v>2021</v>
      </c>
      <c r="AG206" s="265">
        <v>3</v>
      </c>
    </row>
    <row r="207" spans="1:33">
      <c r="A207" t="s">
        <v>734</v>
      </c>
      <c r="B207" t="s">
        <v>735</v>
      </c>
      <c r="C207" s="217">
        <v>43982</v>
      </c>
      <c r="D207" s="217" t="e">
        <f>VLOOKUP($B207,#REF!,3,FALSE)</f>
        <v>#REF!</v>
      </c>
      <c r="E207" s="217">
        <v>43986</v>
      </c>
      <c r="F207" t="s">
        <v>614</v>
      </c>
      <c r="G207">
        <v>71405</v>
      </c>
      <c r="H207" t="s">
        <v>736</v>
      </c>
      <c r="I207" t="s">
        <v>616</v>
      </c>
      <c r="J207" t="s">
        <v>617</v>
      </c>
      <c r="K207">
        <v>92140</v>
      </c>
      <c r="L207">
        <v>2001</v>
      </c>
      <c r="M207">
        <v>11363</v>
      </c>
      <c r="N207" t="s">
        <v>614</v>
      </c>
      <c r="O207">
        <v>118983</v>
      </c>
      <c r="P207" t="s">
        <v>737</v>
      </c>
      <c r="Q207" t="s">
        <v>738</v>
      </c>
      <c r="V207" t="s">
        <v>739</v>
      </c>
      <c r="W207" t="s">
        <v>739</v>
      </c>
      <c r="Y207" t="s">
        <v>740</v>
      </c>
      <c r="Z207">
        <v>177</v>
      </c>
      <c r="AA207" s="217">
        <v>43982</v>
      </c>
      <c r="AB207">
        <v>313701.13</v>
      </c>
      <c r="AC207" t="s">
        <v>625</v>
      </c>
      <c r="AD207" s="219">
        <v>1638.13</v>
      </c>
      <c r="AE207" t="s">
        <v>741</v>
      </c>
      <c r="AF207">
        <v>2020</v>
      </c>
      <c r="AG207">
        <v>5</v>
      </c>
    </row>
    <row r="208" spans="1:33">
      <c r="A208" t="s">
        <v>734</v>
      </c>
      <c r="B208" t="s">
        <v>869</v>
      </c>
      <c r="C208" s="217">
        <v>44012</v>
      </c>
      <c r="D208" s="217" t="e">
        <f>VLOOKUP($B208,#REF!,3,FALSE)</f>
        <v>#REF!</v>
      </c>
      <c r="E208" s="217">
        <v>44014</v>
      </c>
      <c r="F208" t="s">
        <v>614</v>
      </c>
      <c r="G208">
        <v>71405</v>
      </c>
      <c r="H208" t="s">
        <v>736</v>
      </c>
      <c r="I208" t="s">
        <v>616</v>
      </c>
      <c r="J208" t="s">
        <v>617</v>
      </c>
      <c r="K208">
        <v>92140</v>
      </c>
      <c r="L208">
        <v>2001</v>
      </c>
      <c r="M208">
        <v>11363</v>
      </c>
      <c r="N208" t="s">
        <v>614</v>
      </c>
      <c r="O208">
        <v>118983</v>
      </c>
      <c r="P208" t="s">
        <v>737</v>
      </c>
      <c r="Q208" t="s">
        <v>738</v>
      </c>
      <c r="V208" t="s">
        <v>739</v>
      </c>
      <c r="W208" t="s">
        <v>739</v>
      </c>
      <c r="Y208" t="s">
        <v>868</v>
      </c>
      <c r="Z208">
        <v>177</v>
      </c>
      <c r="AA208" s="217">
        <v>44012</v>
      </c>
      <c r="AB208">
        <v>248610.3</v>
      </c>
      <c r="AC208" t="s">
        <v>625</v>
      </c>
      <c r="AD208" s="219">
        <v>1334.9</v>
      </c>
      <c r="AE208" t="s">
        <v>741</v>
      </c>
      <c r="AF208">
        <v>2020</v>
      </c>
      <c r="AG208">
        <v>6</v>
      </c>
    </row>
    <row r="209" spans="1:33">
      <c r="A209" t="s">
        <v>734</v>
      </c>
      <c r="B209" t="s">
        <v>867</v>
      </c>
      <c r="C209" s="217">
        <v>44043</v>
      </c>
      <c r="D209" s="217" t="e">
        <f>VLOOKUP($B209,#REF!,3,FALSE)</f>
        <v>#REF!</v>
      </c>
      <c r="E209" s="217">
        <v>44047</v>
      </c>
      <c r="F209" t="s">
        <v>614</v>
      </c>
      <c r="G209">
        <v>71405</v>
      </c>
      <c r="H209" t="s">
        <v>736</v>
      </c>
      <c r="I209" t="s">
        <v>616</v>
      </c>
      <c r="J209" t="s">
        <v>617</v>
      </c>
      <c r="K209">
        <v>92140</v>
      </c>
      <c r="L209">
        <v>2001</v>
      </c>
      <c r="M209">
        <v>11363</v>
      </c>
      <c r="N209" t="s">
        <v>614</v>
      </c>
      <c r="O209">
        <v>118983</v>
      </c>
      <c r="P209" t="s">
        <v>737</v>
      </c>
      <c r="Q209" t="s">
        <v>738</v>
      </c>
      <c r="V209" t="s">
        <v>739</v>
      </c>
      <c r="W209" t="s">
        <v>739</v>
      </c>
      <c r="Y209" t="s">
        <v>866</v>
      </c>
      <c r="Z209">
        <v>171</v>
      </c>
      <c r="AA209" s="217">
        <v>44043</v>
      </c>
      <c r="AB209">
        <v>334142.32</v>
      </c>
      <c r="AC209" t="s">
        <v>625</v>
      </c>
      <c r="AD209" s="219">
        <v>1799.47</v>
      </c>
      <c r="AE209" t="s">
        <v>741</v>
      </c>
      <c r="AF209">
        <v>2020</v>
      </c>
      <c r="AG209">
        <v>7</v>
      </c>
    </row>
    <row r="210" spans="1:33">
      <c r="A210" t="s">
        <v>734</v>
      </c>
      <c r="B210" t="s">
        <v>865</v>
      </c>
      <c r="C210" s="217">
        <v>44074</v>
      </c>
      <c r="D210" s="217" t="e">
        <f>VLOOKUP($B210,#REF!,3,FALSE)</f>
        <v>#REF!</v>
      </c>
      <c r="E210" s="217">
        <v>44078</v>
      </c>
      <c r="F210" t="s">
        <v>614</v>
      </c>
      <c r="G210">
        <v>71405</v>
      </c>
      <c r="H210" t="s">
        <v>736</v>
      </c>
      <c r="I210" t="s">
        <v>616</v>
      </c>
      <c r="J210" t="s">
        <v>617</v>
      </c>
      <c r="K210">
        <v>92140</v>
      </c>
      <c r="L210">
        <v>2001</v>
      </c>
      <c r="M210">
        <v>11363</v>
      </c>
      <c r="N210" t="s">
        <v>614</v>
      </c>
      <c r="O210">
        <v>118983</v>
      </c>
      <c r="P210" t="s">
        <v>737</v>
      </c>
      <c r="Q210" t="s">
        <v>738</v>
      </c>
      <c r="V210" t="s">
        <v>739</v>
      </c>
      <c r="W210" t="s">
        <v>739</v>
      </c>
      <c r="Y210" t="s">
        <v>864</v>
      </c>
      <c r="Z210">
        <v>172</v>
      </c>
      <c r="AA210" s="217">
        <v>44074</v>
      </c>
      <c r="AB210">
        <v>334093.56</v>
      </c>
      <c r="AC210" t="s">
        <v>625</v>
      </c>
      <c r="AD210" s="219">
        <v>1803.57</v>
      </c>
      <c r="AE210" t="s">
        <v>741</v>
      </c>
      <c r="AF210">
        <v>2020</v>
      </c>
      <c r="AG210">
        <v>8</v>
      </c>
    </row>
    <row r="211" spans="1:33">
      <c r="A211" t="s">
        <v>734</v>
      </c>
      <c r="B211" t="s">
        <v>863</v>
      </c>
      <c r="C211" s="217">
        <v>44104</v>
      </c>
      <c r="D211" s="217" t="e">
        <f>VLOOKUP($B211,#REF!,3,FALSE)</f>
        <v>#REF!</v>
      </c>
      <c r="E211" s="217">
        <v>44106</v>
      </c>
      <c r="F211" t="s">
        <v>614</v>
      </c>
      <c r="G211">
        <v>71405</v>
      </c>
      <c r="H211" t="s">
        <v>736</v>
      </c>
      <c r="I211" t="s">
        <v>616</v>
      </c>
      <c r="J211" t="s">
        <v>617</v>
      </c>
      <c r="K211">
        <v>92140</v>
      </c>
      <c r="L211">
        <v>2001</v>
      </c>
      <c r="M211">
        <v>11363</v>
      </c>
      <c r="N211" t="s">
        <v>614</v>
      </c>
      <c r="O211">
        <v>118983</v>
      </c>
      <c r="P211" t="s">
        <v>737</v>
      </c>
      <c r="Q211" t="s">
        <v>738</v>
      </c>
      <c r="V211" t="s">
        <v>739</v>
      </c>
      <c r="W211" t="s">
        <v>739</v>
      </c>
      <c r="Y211" t="s">
        <v>862</v>
      </c>
      <c r="Z211">
        <v>178</v>
      </c>
      <c r="AA211" s="217">
        <v>44104</v>
      </c>
      <c r="AB211">
        <v>397673.87</v>
      </c>
      <c r="AC211" t="s">
        <v>625</v>
      </c>
      <c r="AD211" s="219">
        <v>2135.5</v>
      </c>
      <c r="AE211" t="s">
        <v>741</v>
      </c>
      <c r="AF211">
        <v>2020</v>
      </c>
      <c r="AG211">
        <v>9</v>
      </c>
    </row>
    <row r="212" spans="1:33">
      <c r="A212" t="s">
        <v>734</v>
      </c>
      <c r="B212" t="s">
        <v>861</v>
      </c>
      <c r="C212" s="217">
        <v>44135</v>
      </c>
      <c r="D212" s="217" t="e">
        <f>VLOOKUP($B212,#REF!,3,FALSE)</f>
        <v>#REF!</v>
      </c>
      <c r="E212" s="217">
        <v>44138</v>
      </c>
      <c r="F212" t="s">
        <v>614</v>
      </c>
      <c r="G212">
        <v>71405</v>
      </c>
      <c r="H212" t="s">
        <v>736</v>
      </c>
      <c r="I212" t="s">
        <v>616</v>
      </c>
      <c r="J212" t="s">
        <v>617</v>
      </c>
      <c r="K212">
        <v>92140</v>
      </c>
      <c r="L212">
        <v>2001</v>
      </c>
      <c r="M212">
        <v>11363</v>
      </c>
      <c r="N212" t="s">
        <v>614</v>
      </c>
      <c r="O212">
        <v>118983</v>
      </c>
      <c r="P212" t="s">
        <v>737</v>
      </c>
      <c r="Q212" t="s">
        <v>738</v>
      </c>
      <c r="V212" t="s">
        <v>739</v>
      </c>
      <c r="W212" t="s">
        <v>739</v>
      </c>
      <c r="Y212" t="s">
        <v>860</v>
      </c>
      <c r="Z212">
        <v>175</v>
      </c>
      <c r="AA212" s="217">
        <v>44135</v>
      </c>
      <c r="AB212">
        <v>490696.16</v>
      </c>
      <c r="AC212" t="s">
        <v>625</v>
      </c>
      <c r="AD212" s="219">
        <v>2652.12</v>
      </c>
      <c r="AE212" t="s">
        <v>741</v>
      </c>
      <c r="AF212">
        <v>2020</v>
      </c>
      <c r="AG212">
        <v>10</v>
      </c>
    </row>
    <row r="213" spans="1:33">
      <c r="A213" s="265" t="s">
        <v>734</v>
      </c>
      <c r="B213" s="265" t="s">
        <v>1285</v>
      </c>
      <c r="C213" s="266">
        <v>44165</v>
      </c>
      <c r="D213" s="266" t="e">
        <f>VLOOKUP($B213,#REF!,3,FALSE)</f>
        <v>#REF!</v>
      </c>
      <c r="E213" s="266">
        <v>44165</v>
      </c>
      <c r="F213" s="265" t="s">
        <v>614</v>
      </c>
      <c r="G213" s="265">
        <v>71405</v>
      </c>
      <c r="H213" s="265" t="s">
        <v>736</v>
      </c>
      <c r="I213" s="265" t="s">
        <v>616</v>
      </c>
      <c r="J213" s="265" t="s">
        <v>617</v>
      </c>
      <c r="K213" s="265">
        <v>92140</v>
      </c>
      <c r="L213" s="265">
        <v>2001</v>
      </c>
      <c r="M213" s="265">
        <v>11363</v>
      </c>
      <c r="N213" s="265" t="s">
        <v>614</v>
      </c>
      <c r="O213" s="265">
        <v>118983</v>
      </c>
      <c r="P213" s="265" t="s">
        <v>737</v>
      </c>
      <c r="Q213" s="265" t="s">
        <v>738</v>
      </c>
      <c r="R213" s="265"/>
      <c r="S213" s="265"/>
      <c r="T213" s="265"/>
      <c r="U213" s="265"/>
      <c r="V213" s="265" t="s">
        <v>739</v>
      </c>
      <c r="W213" s="265" t="s">
        <v>739</v>
      </c>
      <c r="X213" s="265"/>
      <c r="Y213" s="265" t="s">
        <v>1286</v>
      </c>
      <c r="Z213" s="265">
        <v>174</v>
      </c>
      <c r="AA213" s="266">
        <v>44165</v>
      </c>
      <c r="AB213" s="265">
        <v>841751.6</v>
      </c>
      <c r="AC213" s="265" t="s">
        <v>625</v>
      </c>
      <c r="AD213" s="267">
        <v>4568.7700000000004</v>
      </c>
      <c r="AE213" s="265" t="s">
        <v>741</v>
      </c>
      <c r="AF213" s="265">
        <v>2020</v>
      </c>
      <c r="AG213" s="265">
        <v>11</v>
      </c>
    </row>
    <row r="214" spans="1:33">
      <c r="A214" s="265" t="s">
        <v>734</v>
      </c>
      <c r="B214" s="265" t="s">
        <v>1287</v>
      </c>
      <c r="C214" s="266">
        <v>44196</v>
      </c>
      <c r="D214" s="266" t="e">
        <f>VLOOKUP($B214,#REF!,3,FALSE)</f>
        <v>#REF!</v>
      </c>
      <c r="E214" s="266">
        <v>44200</v>
      </c>
      <c r="F214" s="265" t="s">
        <v>614</v>
      </c>
      <c r="G214" s="265">
        <v>71405</v>
      </c>
      <c r="H214" s="265" t="s">
        <v>736</v>
      </c>
      <c r="I214" s="265" t="s">
        <v>616</v>
      </c>
      <c r="J214" s="265" t="s">
        <v>617</v>
      </c>
      <c r="K214" s="265">
        <v>92140</v>
      </c>
      <c r="L214" s="265">
        <v>2001</v>
      </c>
      <c r="M214" s="265">
        <v>11363</v>
      </c>
      <c r="N214" s="265" t="s">
        <v>614</v>
      </c>
      <c r="O214" s="265">
        <v>118983</v>
      </c>
      <c r="P214" s="265" t="s">
        <v>737</v>
      </c>
      <c r="Q214" s="265" t="s">
        <v>738</v>
      </c>
      <c r="R214" s="265"/>
      <c r="S214" s="265"/>
      <c r="T214" s="265"/>
      <c r="U214" s="265"/>
      <c r="V214" s="265" t="s">
        <v>739</v>
      </c>
      <c r="W214" s="265" t="s">
        <v>739</v>
      </c>
      <c r="X214" s="265"/>
      <c r="Y214" s="265" t="s">
        <v>1288</v>
      </c>
      <c r="Z214" s="265">
        <v>170</v>
      </c>
      <c r="AA214" s="266">
        <v>44196</v>
      </c>
      <c r="AB214" s="265">
        <v>841940.18</v>
      </c>
      <c r="AC214" s="265" t="s">
        <v>625</v>
      </c>
      <c r="AD214" s="267">
        <v>4548.32</v>
      </c>
      <c r="AE214" s="265" t="s">
        <v>741</v>
      </c>
      <c r="AF214" s="265">
        <v>2020</v>
      </c>
      <c r="AG214" s="265">
        <v>12</v>
      </c>
    </row>
    <row r="215" spans="1:33">
      <c r="A215" s="265" t="s">
        <v>734</v>
      </c>
      <c r="B215" s="265" t="s">
        <v>1289</v>
      </c>
      <c r="C215" s="266">
        <v>44227</v>
      </c>
      <c r="D215" s="266" t="e">
        <f>VLOOKUP($B215,#REF!,3,FALSE)</f>
        <v>#REF!</v>
      </c>
      <c r="E215" s="266">
        <v>44258</v>
      </c>
      <c r="F215" s="265" t="s">
        <v>614</v>
      </c>
      <c r="G215" s="265">
        <v>71405</v>
      </c>
      <c r="H215" s="265" t="s">
        <v>736</v>
      </c>
      <c r="I215" s="265" t="s">
        <v>616</v>
      </c>
      <c r="J215" s="265" t="s">
        <v>617</v>
      </c>
      <c r="K215" s="265">
        <v>92140</v>
      </c>
      <c r="L215" s="265">
        <v>2001</v>
      </c>
      <c r="M215" s="265">
        <v>11363</v>
      </c>
      <c r="N215" s="265" t="s">
        <v>614</v>
      </c>
      <c r="O215" s="265">
        <v>118983</v>
      </c>
      <c r="P215" s="265" t="s">
        <v>737</v>
      </c>
      <c r="Q215" s="265" t="s">
        <v>738</v>
      </c>
      <c r="R215" s="265"/>
      <c r="S215" s="265"/>
      <c r="T215" s="265"/>
      <c r="U215" s="265"/>
      <c r="V215" s="265" t="s">
        <v>739</v>
      </c>
      <c r="W215" s="265" t="s">
        <v>739</v>
      </c>
      <c r="X215" s="265"/>
      <c r="Y215" s="265" t="s">
        <v>1290</v>
      </c>
      <c r="Z215" s="265">
        <v>166</v>
      </c>
      <c r="AA215" s="266">
        <v>44227</v>
      </c>
      <c r="AB215" s="265">
        <v>1112924.1599999999</v>
      </c>
      <c r="AC215" s="265" t="s">
        <v>625</v>
      </c>
      <c r="AD215" s="267">
        <v>5934.34</v>
      </c>
      <c r="AE215" s="265" t="s">
        <v>741</v>
      </c>
      <c r="AF215" s="265">
        <v>2021</v>
      </c>
      <c r="AG215" s="265">
        <v>1</v>
      </c>
    </row>
    <row r="216" spans="1:33">
      <c r="A216" s="265" t="s">
        <v>734</v>
      </c>
      <c r="B216" s="265" t="s">
        <v>1291</v>
      </c>
      <c r="C216" s="266">
        <v>44255</v>
      </c>
      <c r="D216" s="266" t="e">
        <f>VLOOKUP($B216,#REF!,3,FALSE)</f>
        <v>#REF!</v>
      </c>
      <c r="E216" s="266">
        <v>44256</v>
      </c>
      <c r="F216" s="265" t="s">
        <v>614</v>
      </c>
      <c r="G216" s="265">
        <v>71405</v>
      </c>
      <c r="H216" s="265" t="s">
        <v>736</v>
      </c>
      <c r="I216" s="265" t="s">
        <v>616</v>
      </c>
      <c r="J216" s="265" t="s">
        <v>617</v>
      </c>
      <c r="K216" s="265">
        <v>92140</v>
      </c>
      <c r="L216" s="265">
        <v>2001</v>
      </c>
      <c r="M216" s="265">
        <v>11363</v>
      </c>
      <c r="N216" s="265" t="s">
        <v>614</v>
      </c>
      <c r="O216" s="265">
        <v>118983</v>
      </c>
      <c r="P216" s="265" t="s">
        <v>737</v>
      </c>
      <c r="Q216" s="265" t="s">
        <v>738</v>
      </c>
      <c r="R216" s="265"/>
      <c r="S216" s="265"/>
      <c r="T216" s="265"/>
      <c r="U216" s="265"/>
      <c r="V216" s="265" t="s">
        <v>739</v>
      </c>
      <c r="W216" s="265" t="s">
        <v>739</v>
      </c>
      <c r="X216" s="265"/>
      <c r="Y216" s="265" t="s">
        <v>1292</v>
      </c>
      <c r="Z216" s="265">
        <v>161</v>
      </c>
      <c r="AA216" s="266">
        <v>44255</v>
      </c>
      <c r="AB216" s="265">
        <v>1114205.1599999999</v>
      </c>
      <c r="AC216" s="265" t="s">
        <v>625</v>
      </c>
      <c r="AD216" s="267">
        <v>5807.37</v>
      </c>
      <c r="AE216" s="265" t="s">
        <v>741</v>
      </c>
      <c r="AF216" s="265">
        <v>2021</v>
      </c>
      <c r="AG216" s="265">
        <v>2</v>
      </c>
    </row>
    <row r="217" spans="1:33">
      <c r="A217" s="265" t="s">
        <v>734</v>
      </c>
      <c r="B217" s="265" t="s">
        <v>1293</v>
      </c>
      <c r="C217" s="266">
        <v>44286</v>
      </c>
      <c r="D217" s="266" t="e">
        <f>VLOOKUP($B217,#REF!,3,FALSE)</f>
        <v>#REF!</v>
      </c>
      <c r="E217" s="266">
        <v>44293</v>
      </c>
      <c r="F217" s="265" t="s">
        <v>614</v>
      </c>
      <c r="G217" s="265">
        <v>71405</v>
      </c>
      <c r="H217" s="265" t="s">
        <v>736</v>
      </c>
      <c r="I217" s="265" t="s">
        <v>616</v>
      </c>
      <c r="J217" s="265" t="s">
        <v>617</v>
      </c>
      <c r="K217" s="265">
        <v>92140</v>
      </c>
      <c r="L217" s="265">
        <v>2001</v>
      </c>
      <c r="M217" s="265">
        <v>11363</v>
      </c>
      <c r="N217" s="265" t="s">
        <v>614</v>
      </c>
      <c r="O217" s="265">
        <v>118983</v>
      </c>
      <c r="P217" s="265" t="s">
        <v>737</v>
      </c>
      <c r="Q217" s="265" t="s">
        <v>738</v>
      </c>
      <c r="R217" s="265"/>
      <c r="S217" s="265"/>
      <c r="T217" s="265"/>
      <c r="U217" s="265"/>
      <c r="V217" s="265" t="s">
        <v>739</v>
      </c>
      <c r="W217" s="265" t="s">
        <v>739</v>
      </c>
      <c r="X217" s="265"/>
      <c r="Y217" s="265" t="s">
        <v>1294</v>
      </c>
      <c r="Z217" s="265">
        <v>157</v>
      </c>
      <c r="AA217" s="266">
        <v>44286</v>
      </c>
      <c r="AB217" s="265">
        <v>1278335.96</v>
      </c>
      <c r="AC217" s="265" t="s">
        <v>625</v>
      </c>
      <c r="AD217" s="267">
        <v>6611.52</v>
      </c>
      <c r="AE217" s="265" t="s">
        <v>741</v>
      </c>
      <c r="AF217" s="265">
        <v>2021</v>
      </c>
      <c r="AG217" s="265">
        <v>3</v>
      </c>
    </row>
    <row r="218" spans="1:33">
      <c r="A218" s="265" t="s">
        <v>734</v>
      </c>
      <c r="B218" s="265" t="s">
        <v>1295</v>
      </c>
      <c r="C218" s="266">
        <v>44316</v>
      </c>
      <c r="D218" s="266" t="e">
        <f>VLOOKUP($B218,#REF!,3,FALSE)</f>
        <v>#REF!</v>
      </c>
      <c r="E218" s="266">
        <v>44321</v>
      </c>
      <c r="F218" s="265" t="s">
        <v>614</v>
      </c>
      <c r="G218" s="265">
        <v>71405</v>
      </c>
      <c r="H218" s="265" t="s">
        <v>736</v>
      </c>
      <c r="I218" s="265" t="s">
        <v>616</v>
      </c>
      <c r="J218" s="265" t="s">
        <v>617</v>
      </c>
      <c r="K218" s="265">
        <v>92140</v>
      </c>
      <c r="L218" s="265">
        <v>2001</v>
      </c>
      <c r="M218" s="265">
        <v>11363</v>
      </c>
      <c r="N218" s="265" t="s">
        <v>614</v>
      </c>
      <c r="O218" s="265">
        <v>118983</v>
      </c>
      <c r="P218" s="265" t="s">
        <v>737</v>
      </c>
      <c r="Q218" s="265" t="s">
        <v>738</v>
      </c>
      <c r="R218" s="265"/>
      <c r="S218" s="265"/>
      <c r="T218" s="265"/>
      <c r="U218" s="265"/>
      <c r="V218" s="265" t="s">
        <v>739</v>
      </c>
      <c r="W218" s="265" t="s">
        <v>739</v>
      </c>
      <c r="X218" s="265"/>
      <c r="Y218" s="265" t="s">
        <v>1296</v>
      </c>
      <c r="Z218" s="265">
        <v>153</v>
      </c>
      <c r="AA218" s="266">
        <v>44316</v>
      </c>
      <c r="AB218" s="265">
        <v>1116203.68</v>
      </c>
      <c r="AC218" s="265" t="s">
        <v>625</v>
      </c>
      <c r="AD218" s="267">
        <v>5620.36</v>
      </c>
      <c r="AE218" s="265" t="s">
        <v>741</v>
      </c>
      <c r="AF218" s="265">
        <v>2021</v>
      </c>
      <c r="AG218" s="265">
        <v>4</v>
      </c>
    </row>
    <row r="219" spans="1:33">
      <c r="A219" s="265" t="s">
        <v>734</v>
      </c>
      <c r="B219" s="265" t="s">
        <v>1297</v>
      </c>
      <c r="C219" s="266">
        <v>44347</v>
      </c>
      <c r="D219" s="266" t="e">
        <f>VLOOKUP($B219,#REF!,3,FALSE)</f>
        <v>#REF!</v>
      </c>
      <c r="E219" s="266">
        <v>44349</v>
      </c>
      <c r="F219" s="265" t="s">
        <v>614</v>
      </c>
      <c r="G219" s="265">
        <v>71405</v>
      </c>
      <c r="H219" s="265" t="s">
        <v>736</v>
      </c>
      <c r="I219" s="265" t="s">
        <v>616</v>
      </c>
      <c r="J219" s="265" t="s">
        <v>617</v>
      </c>
      <c r="K219" s="265">
        <v>92140</v>
      </c>
      <c r="L219" s="265">
        <v>2001</v>
      </c>
      <c r="M219" s="265">
        <v>11363</v>
      </c>
      <c r="N219" s="265" t="s">
        <v>614</v>
      </c>
      <c r="O219" s="265">
        <v>118983</v>
      </c>
      <c r="P219" s="265" t="s">
        <v>737</v>
      </c>
      <c r="Q219" s="265" t="s">
        <v>738</v>
      </c>
      <c r="R219" s="265"/>
      <c r="S219" s="265"/>
      <c r="T219" s="265"/>
      <c r="U219" s="265"/>
      <c r="V219" s="265" t="s">
        <v>739</v>
      </c>
      <c r="W219" s="265" t="s">
        <v>739</v>
      </c>
      <c r="X219" s="265"/>
      <c r="Y219" s="265" t="s">
        <v>1298</v>
      </c>
      <c r="Z219" s="265">
        <v>157</v>
      </c>
      <c r="AA219" s="266">
        <v>44347</v>
      </c>
      <c r="AB219" s="265">
        <v>505098.62</v>
      </c>
      <c r="AC219" s="265" t="s">
        <v>625</v>
      </c>
      <c r="AD219" s="267">
        <v>2575.59</v>
      </c>
      <c r="AE219" s="265" t="s">
        <v>741</v>
      </c>
      <c r="AF219" s="265">
        <v>2021</v>
      </c>
      <c r="AG219" s="265">
        <v>5</v>
      </c>
    </row>
    <row r="220" spans="1:33">
      <c r="A220" s="265" t="s">
        <v>734</v>
      </c>
      <c r="B220" s="265" t="s">
        <v>1299</v>
      </c>
      <c r="C220" s="266">
        <v>44227</v>
      </c>
      <c r="D220" s="266" t="e">
        <f>VLOOKUP($B220,#REF!,3,FALSE)</f>
        <v>#REF!</v>
      </c>
      <c r="E220" s="266">
        <v>44258</v>
      </c>
      <c r="F220" s="265" t="s">
        <v>614</v>
      </c>
      <c r="G220" s="265">
        <v>71410</v>
      </c>
      <c r="H220" s="265" t="s">
        <v>746</v>
      </c>
      <c r="I220" s="265" t="s">
        <v>616</v>
      </c>
      <c r="J220" s="265" t="s">
        <v>617</v>
      </c>
      <c r="K220" s="265">
        <v>92140</v>
      </c>
      <c r="L220" s="265">
        <v>2001</v>
      </c>
      <c r="M220" s="265">
        <v>11363</v>
      </c>
      <c r="N220" s="265" t="s">
        <v>614</v>
      </c>
      <c r="O220" s="265">
        <v>118983</v>
      </c>
      <c r="P220" s="265" t="s">
        <v>737</v>
      </c>
      <c r="Q220" s="265" t="s">
        <v>738</v>
      </c>
      <c r="R220" s="265"/>
      <c r="S220" s="265"/>
      <c r="T220" s="265"/>
      <c r="U220" s="265"/>
      <c r="V220" s="265" t="s">
        <v>739</v>
      </c>
      <c r="W220" s="265" t="s">
        <v>739</v>
      </c>
      <c r="X220" s="265"/>
      <c r="Y220" s="265" t="s">
        <v>1300</v>
      </c>
      <c r="Z220" s="265">
        <v>82</v>
      </c>
      <c r="AA220" s="266">
        <v>44227</v>
      </c>
      <c r="AB220" s="265">
        <v>4597.01</v>
      </c>
      <c r="AC220" s="265" t="s">
        <v>625</v>
      </c>
      <c r="AD220" s="267">
        <v>24.5</v>
      </c>
      <c r="AE220" s="265" t="s">
        <v>741</v>
      </c>
      <c r="AF220" s="265">
        <v>2021</v>
      </c>
      <c r="AG220" s="265">
        <v>1</v>
      </c>
    </row>
    <row r="221" spans="1:33">
      <c r="A221" s="265" t="s">
        <v>734</v>
      </c>
      <c r="B221" s="265" t="s">
        <v>1301</v>
      </c>
      <c r="C221" s="266">
        <v>44227</v>
      </c>
      <c r="D221" s="266" t="e">
        <f>VLOOKUP($B221,#REF!,3,FALSE)</f>
        <v>#REF!</v>
      </c>
      <c r="E221" s="266">
        <v>44258</v>
      </c>
      <c r="F221" s="265" t="s">
        <v>614</v>
      </c>
      <c r="G221" s="265">
        <v>75705</v>
      </c>
      <c r="H221" s="265" t="s">
        <v>839</v>
      </c>
      <c r="I221" s="265" t="s">
        <v>616</v>
      </c>
      <c r="J221" s="265" t="s">
        <v>617</v>
      </c>
      <c r="K221" s="265">
        <v>92140</v>
      </c>
      <c r="L221" s="265">
        <v>2001</v>
      </c>
      <c r="M221" s="265">
        <v>11363</v>
      </c>
      <c r="N221" s="265" t="s">
        <v>614</v>
      </c>
      <c r="O221" s="265">
        <v>118983</v>
      </c>
      <c r="P221" s="265" t="s">
        <v>737</v>
      </c>
      <c r="Q221" s="265" t="s">
        <v>738</v>
      </c>
      <c r="R221" s="265"/>
      <c r="S221" s="265"/>
      <c r="T221" s="265"/>
      <c r="U221" s="265"/>
      <c r="V221" s="265" t="s">
        <v>739</v>
      </c>
      <c r="W221" s="265" t="s">
        <v>739</v>
      </c>
      <c r="X221" s="265"/>
      <c r="Y221" s="265" t="s">
        <v>1300</v>
      </c>
      <c r="Z221" s="265">
        <v>100</v>
      </c>
      <c r="AA221" s="266">
        <v>44227</v>
      </c>
      <c r="AB221" s="265">
        <v>13791.06</v>
      </c>
      <c r="AC221" s="265" t="s">
        <v>625</v>
      </c>
      <c r="AD221" s="267">
        <v>73.540000000000006</v>
      </c>
      <c r="AE221" s="265" t="s">
        <v>741</v>
      </c>
      <c r="AF221" s="265">
        <v>2021</v>
      </c>
      <c r="AG221" s="265">
        <v>1</v>
      </c>
    </row>
    <row r="222" spans="1:33">
      <c r="A222" s="265" t="s">
        <v>734</v>
      </c>
      <c r="B222" s="265" t="s">
        <v>1302</v>
      </c>
      <c r="C222" s="266">
        <v>44227</v>
      </c>
      <c r="D222" s="266" t="e">
        <f>VLOOKUP($B222,#REF!,3,FALSE)</f>
        <v>#REF!</v>
      </c>
      <c r="E222" s="266">
        <v>44258</v>
      </c>
      <c r="F222" s="265" t="s">
        <v>614</v>
      </c>
      <c r="G222" s="265">
        <v>71440</v>
      </c>
      <c r="H222" s="265" t="s">
        <v>743</v>
      </c>
      <c r="I222" s="265" t="s">
        <v>616</v>
      </c>
      <c r="J222" s="265" t="s">
        <v>617</v>
      </c>
      <c r="K222" s="265">
        <v>92140</v>
      </c>
      <c r="L222" s="265">
        <v>2001</v>
      </c>
      <c r="M222" s="265">
        <v>11363</v>
      </c>
      <c r="N222" s="265" t="s">
        <v>614</v>
      </c>
      <c r="O222" s="265">
        <v>118983</v>
      </c>
      <c r="P222" s="265" t="s">
        <v>737</v>
      </c>
      <c r="Q222" s="265" t="s">
        <v>738</v>
      </c>
      <c r="R222" s="265"/>
      <c r="S222" s="265"/>
      <c r="T222" s="265"/>
      <c r="U222" s="265"/>
      <c r="V222" s="265" t="s">
        <v>739</v>
      </c>
      <c r="W222" s="265" t="s">
        <v>739</v>
      </c>
      <c r="X222" s="265"/>
      <c r="Y222" s="265" t="s">
        <v>1300</v>
      </c>
      <c r="Z222" s="265">
        <v>94</v>
      </c>
      <c r="AA222" s="266">
        <v>44227</v>
      </c>
      <c r="AB222" s="265">
        <v>36776.18</v>
      </c>
      <c r="AC222" s="265" t="s">
        <v>625</v>
      </c>
      <c r="AD222" s="267">
        <v>196.11</v>
      </c>
      <c r="AE222" s="265" t="s">
        <v>741</v>
      </c>
      <c r="AF222" s="265">
        <v>2021</v>
      </c>
      <c r="AG222" s="265">
        <v>1</v>
      </c>
    </row>
    <row r="223" spans="1:33">
      <c r="A223" s="265" t="s">
        <v>734</v>
      </c>
      <c r="B223" s="265" t="s">
        <v>1303</v>
      </c>
      <c r="C223" s="266">
        <v>44227</v>
      </c>
      <c r="D223" s="266" t="e">
        <f>VLOOKUP($B223,#REF!,3,FALSE)</f>
        <v>#REF!</v>
      </c>
      <c r="E223" s="266">
        <v>44258</v>
      </c>
      <c r="F223" s="265" t="s">
        <v>614</v>
      </c>
      <c r="G223" s="265">
        <v>71415</v>
      </c>
      <c r="H223" s="265" t="s">
        <v>748</v>
      </c>
      <c r="I223" s="265" t="s">
        <v>616</v>
      </c>
      <c r="J223" s="265" t="s">
        <v>617</v>
      </c>
      <c r="K223" s="265">
        <v>92140</v>
      </c>
      <c r="L223" s="265">
        <v>2001</v>
      </c>
      <c r="M223" s="265">
        <v>11363</v>
      </c>
      <c r="N223" s="265" t="s">
        <v>614</v>
      </c>
      <c r="O223" s="265">
        <v>118983</v>
      </c>
      <c r="P223" s="265" t="s">
        <v>737</v>
      </c>
      <c r="Q223" s="265" t="s">
        <v>738</v>
      </c>
      <c r="R223" s="265"/>
      <c r="S223" s="265"/>
      <c r="T223" s="265"/>
      <c r="U223" s="265"/>
      <c r="V223" s="265" t="s">
        <v>739</v>
      </c>
      <c r="W223" s="265" t="s">
        <v>739</v>
      </c>
      <c r="X223" s="265"/>
      <c r="Y223" s="265" t="s">
        <v>1300</v>
      </c>
      <c r="Z223" s="265">
        <v>88</v>
      </c>
      <c r="AA223" s="266">
        <v>44227</v>
      </c>
      <c r="AB223" s="265">
        <v>32179.14</v>
      </c>
      <c r="AC223" s="265" t="s">
        <v>625</v>
      </c>
      <c r="AD223" s="267">
        <v>171.58</v>
      </c>
      <c r="AE223" s="265" t="s">
        <v>741</v>
      </c>
      <c r="AF223" s="265">
        <v>2021</v>
      </c>
      <c r="AG223" s="265">
        <v>1</v>
      </c>
    </row>
    <row r="224" spans="1:33">
      <c r="A224" s="265" t="s">
        <v>734</v>
      </c>
      <c r="B224" s="265" t="s">
        <v>1304</v>
      </c>
      <c r="C224" s="266">
        <v>44255</v>
      </c>
      <c r="D224" s="266" t="e">
        <f>VLOOKUP($B224,#REF!,3,FALSE)</f>
        <v>#REF!</v>
      </c>
      <c r="E224" s="266">
        <v>44256</v>
      </c>
      <c r="F224" s="265" t="s">
        <v>614</v>
      </c>
      <c r="G224" s="265">
        <v>75705</v>
      </c>
      <c r="H224" s="265" t="s">
        <v>839</v>
      </c>
      <c r="I224" s="265" t="s">
        <v>616</v>
      </c>
      <c r="J224" s="265" t="s">
        <v>617</v>
      </c>
      <c r="K224" s="265">
        <v>92140</v>
      </c>
      <c r="L224" s="265">
        <v>2001</v>
      </c>
      <c r="M224" s="265">
        <v>11363</v>
      </c>
      <c r="N224" s="265" t="s">
        <v>614</v>
      </c>
      <c r="O224" s="265">
        <v>118983</v>
      </c>
      <c r="P224" s="265" t="s">
        <v>737</v>
      </c>
      <c r="Q224" s="265" t="s">
        <v>738</v>
      </c>
      <c r="R224" s="265"/>
      <c r="S224" s="265"/>
      <c r="T224" s="265"/>
      <c r="U224" s="265"/>
      <c r="V224" s="265" t="s">
        <v>739</v>
      </c>
      <c r="W224" s="265" t="s">
        <v>739</v>
      </c>
      <c r="X224" s="265"/>
      <c r="Y224" s="265" t="s">
        <v>1305</v>
      </c>
      <c r="Z224" s="265">
        <v>99</v>
      </c>
      <c r="AA224" s="266">
        <v>44255</v>
      </c>
      <c r="AB224" s="265">
        <v>13791.06</v>
      </c>
      <c r="AC224" s="265" t="s">
        <v>625</v>
      </c>
      <c r="AD224" s="267">
        <v>71.88</v>
      </c>
      <c r="AE224" s="265" t="s">
        <v>741</v>
      </c>
      <c r="AF224" s="265">
        <v>2021</v>
      </c>
      <c r="AG224" s="265">
        <v>2</v>
      </c>
    </row>
    <row r="225" spans="1:33">
      <c r="A225" s="265" t="s">
        <v>734</v>
      </c>
      <c r="B225" s="265" t="s">
        <v>1306</v>
      </c>
      <c r="C225" s="266">
        <v>44255</v>
      </c>
      <c r="D225" s="266" t="e">
        <f>VLOOKUP($B225,#REF!,3,FALSE)</f>
        <v>#REF!</v>
      </c>
      <c r="E225" s="266">
        <v>44256</v>
      </c>
      <c r="F225" s="265" t="s">
        <v>614</v>
      </c>
      <c r="G225" s="265">
        <v>71410</v>
      </c>
      <c r="H225" s="265" t="s">
        <v>746</v>
      </c>
      <c r="I225" s="265" t="s">
        <v>616</v>
      </c>
      <c r="J225" s="265" t="s">
        <v>617</v>
      </c>
      <c r="K225" s="265">
        <v>92140</v>
      </c>
      <c r="L225" s="265">
        <v>2001</v>
      </c>
      <c r="M225" s="265">
        <v>11363</v>
      </c>
      <c r="N225" s="265" t="s">
        <v>614</v>
      </c>
      <c r="O225" s="265">
        <v>118983</v>
      </c>
      <c r="P225" s="265" t="s">
        <v>737</v>
      </c>
      <c r="Q225" s="265" t="s">
        <v>738</v>
      </c>
      <c r="R225" s="265"/>
      <c r="S225" s="265"/>
      <c r="T225" s="265"/>
      <c r="U225" s="265"/>
      <c r="V225" s="265" t="s">
        <v>739</v>
      </c>
      <c r="W225" s="265" t="s">
        <v>739</v>
      </c>
      <c r="X225" s="265"/>
      <c r="Y225" s="265" t="s">
        <v>1305</v>
      </c>
      <c r="Z225" s="265">
        <v>81</v>
      </c>
      <c r="AA225" s="266">
        <v>44255</v>
      </c>
      <c r="AB225" s="265">
        <v>4597.01</v>
      </c>
      <c r="AC225" s="265" t="s">
        <v>625</v>
      </c>
      <c r="AD225" s="267">
        <v>23.96</v>
      </c>
      <c r="AE225" s="265" t="s">
        <v>741</v>
      </c>
      <c r="AF225" s="265">
        <v>2021</v>
      </c>
      <c r="AG225" s="265">
        <v>2</v>
      </c>
    </row>
    <row r="226" spans="1:33">
      <c r="A226" s="265" t="s">
        <v>734</v>
      </c>
      <c r="B226" s="265" t="s">
        <v>1307</v>
      </c>
      <c r="C226" s="266">
        <v>44255</v>
      </c>
      <c r="D226" s="266" t="e">
        <f>VLOOKUP($B226,#REF!,3,FALSE)</f>
        <v>#REF!</v>
      </c>
      <c r="E226" s="266">
        <v>44256</v>
      </c>
      <c r="F226" s="265" t="s">
        <v>614</v>
      </c>
      <c r="G226" s="265">
        <v>71440</v>
      </c>
      <c r="H226" s="265" t="s">
        <v>743</v>
      </c>
      <c r="I226" s="265" t="s">
        <v>616</v>
      </c>
      <c r="J226" s="265" t="s">
        <v>617</v>
      </c>
      <c r="K226" s="265">
        <v>92140</v>
      </c>
      <c r="L226" s="265">
        <v>2001</v>
      </c>
      <c r="M226" s="265">
        <v>11363</v>
      </c>
      <c r="N226" s="265" t="s">
        <v>614</v>
      </c>
      <c r="O226" s="265">
        <v>118983</v>
      </c>
      <c r="P226" s="265" t="s">
        <v>737</v>
      </c>
      <c r="Q226" s="265" t="s">
        <v>738</v>
      </c>
      <c r="R226" s="265"/>
      <c r="S226" s="265"/>
      <c r="T226" s="265"/>
      <c r="U226" s="265"/>
      <c r="V226" s="265" t="s">
        <v>739</v>
      </c>
      <c r="W226" s="265" t="s">
        <v>739</v>
      </c>
      <c r="X226" s="265"/>
      <c r="Y226" s="265" t="s">
        <v>1305</v>
      </c>
      <c r="Z226" s="265">
        <v>93</v>
      </c>
      <c r="AA226" s="266">
        <v>44255</v>
      </c>
      <c r="AB226" s="265">
        <v>36776.17</v>
      </c>
      <c r="AC226" s="265" t="s">
        <v>625</v>
      </c>
      <c r="AD226" s="267">
        <v>191.69</v>
      </c>
      <c r="AE226" s="265" t="s">
        <v>741</v>
      </c>
      <c r="AF226" s="265">
        <v>2021</v>
      </c>
      <c r="AG226" s="265">
        <v>2</v>
      </c>
    </row>
    <row r="227" spans="1:33">
      <c r="A227" s="265" t="s">
        <v>734</v>
      </c>
      <c r="B227" s="265" t="s">
        <v>1308</v>
      </c>
      <c r="C227" s="266">
        <v>44255</v>
      </c>
      <c r="D227" s="266" t="e">
        <f>VLOOKUP($B227,#REF!,3,FALSE)</f>
        <v>#REF!</v>
      </c>
      <c r="E227" s="266">
        <v>44256</v>
      </c>
      <c r="F227" s="265" t="s">
        <v>614</v>
      </c>
      <c r="G227" s="265">
        <v>71415</v>
      </c>
      <c r="H227" s="265" t="s">
        <v>748</v>
      </c>
      <c r="I227" s="265" t="s">
        <v>616</v>
      </c>
      <c r="J227" s="265" t="s">
        <v>617</v>
      </c>
      <c r="K227" s="265">
        <v>92140</v>
      </c>
      <c r="L227" s="265">
        <v>2001</v>
      </c>
      <c r="M227" s="265">
        <v>11363</v>
      </c>
      <c r="N227" s="265" t="s">
        <v>614</v>
      </c>
      <c r="O227" s="265">
        <v>118983</v>
      </c>
      <c r="P227" s="265" t="s">
        <v>737</v>
      </c>
      <c r="Q227" s="265" t="s">
        <v>738</v>
      </c>
      <c r="R227" s="265"/>
      <c r="S227" s="265"/>
      <c r="T227" s="265"/>
      <c r="U227" s="265"/>
      <c r="V227" s="265" t="s">
        <v>739</v>
      </c>
      <c r="W227" s="265" t="s">
        <v>739</v>
      </c>
      <c r="X227" s="265"/>
      <c r="Y227" s="265" t="s">
        <v>1305</v>
      </c>
      <c r="Z227" s="265">
        <v>87</v>
      </c>
      <c r="AA227" s="266">
        <v>44255</v>
      </c>
      <c r="AB227" s="265">
        <v>32179.13</v>
      </c>
      <c r="AC227" s="265" t="s">
        <v>625</v>
      </c>
      <c r="AD227" s="267">
        <v>167.73</v>
      </c>
      <c r="AE227" s="265" t="s">
        <v>741</v>
      </c>
      <c r="AF227" s="265">
        <v>2021</v>
      </c>
      <c r="AG227" s="265">
        <v>2</v>
      </c>
    </row>
    <row r="228" spans="1:33">
      <c r="A228" s="265" t="s">
        <v>734</v>
      </c>
      <c r="B228" s="265" t="s">
        <v>1309</v>
      </c>
      <c r="C228" s="266">
        <v>44286</v>
      </c>
      <c r="D228" s="266" t="e">
        <f>VLOOKUP($B228,#REF!,3,FALSE)</f>
        <v>#REF!</v>
      </c>
      <c r="E228" s="266">
        <v>44293</v>
      </c>
      <c r="F228" s="265" t="s">
        <v>614</v>
      </c>
      <c r="G228" s="265">
        <v>71410</v>
      </c>
      <c r="H228" s="265" t="s">
        <v>746</v>
      </c>
      <c r="I228" s="265" t="s">
        <v>616</v>
      </c>
      <c r="J228" s="265" t="s">
        <v>617</v>
      </c>
      <c r="K228" s="265">
        <v>92140</v>
      </c>
      <c r="L228" s="265">
        <v>2001</v>
      </c>
      <c r="M228" s="265">
        <v>11363</v>
      </c>
      <c r="N228" s="265" t="s">
        <v>614</v>
      </c>
      <c r="O228" s="265">
        <v>118983</v>
      </c>
      <c r="P228" s="265" t="s">
        <v>737</v>
      </c>
      <c r="Q228" s="265" t="s">
        <v>738</v>
      </c>
      <c r="R228" s="265"/>
      <c r="S228" s="265"/>
      <c r="T228" s="265"/>
      <c r="U228" s="265"/>
      <c r="V228" s="265" t="s">
        <v>739</v>
      </c>
      <c r="W228" s="265" t="s">
        <v>739</v>
      </c>
      <c r="X228" s="265"/>
      <c r="Y228" s="265" t="s">
        <v>1310</v>
      </c>
      <c r="Z228" s="265">
        <v>79</v>
      </c>
      <c r="AA228" s="266">
        <v>44286</v>
      </c>
      <c r="AB228" s="265">
        <v>4597.01</v>
      </c>
      <c r="AC228" s="265" t="s">
        <v>625</v>
      </c>
      <c r="AD228" s="267">
        <v>23.79</v>
      </c>
      <c r="AE228" s="265" t="s">
        <v>741</v>
      </c>
      <c r="AF228" s="265">
        <v>2021</v>
      </c>
      <c r="AG228" s="265">
        <v>3</v>
      </c>
    </row>
    <row r="229" spans="1:33">
      <c r="A229" s="265" t="s">
        <v>734</v>
      </c>
      <c r="B229" s="265" t="s">
        <v>1311</v>
      </c>
      <c r="C229" s="266">
        <v>44286</v>
      </c>
      <c r="D229" s="266" t="e">
        <f>VLOOKUP($B229,#REF!,3,FALSE)</f>
        <v>#REF!</v>
      </c>
      <c r="E229" s="266">
        <v>44293</v>
      </c>
      <c r="F229" s="265" t="s">
        <v>614</v>
      </c>
      <c r="G229" s="265">
        <v>75705</v>
      </c>
      <c r="H229" s="265" t="s">
        <v>839</v>
      </c>
      <c r="I229" s="265" t="s">
        <v>616</v>
      </c>
      <c r="J229" s="265" t="s">
        <v>617</v>
      </c>
      <c r="K229" s="265">
        <v>92140</v>
      </c>
      <c r="L229" s="265">
        <v>2001</v>
      </c>
      <c r="M229" s="265">
        <v>11363</v>
      </c>
      <c r="N229" s="265" t="s">
        <v>614</v>
      </c>
      <c r="O229" s="265">
        <v>118983</v>
      </c>
      <c r="P229" s="265" t="s">
        <v>737</v>
      </c>
      <c r="Q229" s="265" t="s">
        <v>738</v>
      </c>
      <c r="R229" s="265"/>
      <c r="S229" s="265"/>
      <c r="T229" s="265"/>
      <c r="U229" s="265"/>
      <c r="V229" s="265" t="s">
        <v>739</v>
      </c>
      <c r="W229" s="265" t="s">
        <v>739</v>
      </c>
      <c r="X229" s="265"/>
      <c r="Y229" s="265" t="s">
        <v>1310</v>
      </c>
      <c r="Z229" s="265">
        <v>97</v>
      </c>
      <c r="AA229" s="266">
        <v>44286</v>
      </c>
      <c r="AB229" s="265">
        <v>13791.06</v>
      </c>
      <c r="AC229" s="265" t="s">
        <v>625</v>
      </c>
      <c r="AD229" s="267">
        <v>71.34</v>
      </c>
      <c r="AE229" s="265" t="s">
        <v>741</v>
      </c>
      <c r="AF229" s="265">
        <v>2021</v>
      </c>
      <c r="AG229" s="265">
        <v>3</v>
      </c>
    </row>
    <row r="230" spans="1:33">
      <c r="A230" s="265" t="s">
        <v>734</v>
      </c>
      <c r="B230" s="265" t="s">
        <v>1312</v>
      </c>
      <c r="C230" s="266">
        <v>44286</v>
      </c>
      <c r="D230" s="266" t="e">
        <f>VLOOKUP($B230,#REF!,3,FALSE)</f>
        <v>#REF!</v>
      </c>
      <c r="E230" s="266">
        <v>44293</v>
      </c>
      <c r="F230" s="265" t="s">
        <v>614</v>
      </c>
      <c r="G230" s="265">
        <v>71440</v>
      </c>
      <c r="H230" s="265" t="s">
        <v>743</v>
      </c>
      <c r="I230" s="265" t="s">
        <v>616</v>
      </c>
      <c r="J230" s="265" t="s">
        <v>617</v>
      </c>
      <c r="K230" s="265">
        <v>92140</v>
      </c>
      <c r="L230" s="265">
        <v>2001</v>
      </c>
      <c r="M230" s="265">
        <v>11363</v>
      </c>
      <c r="N230" s="265" t="s">
        <v>614</v>
      </c>
      <c r="O230" s="265">
        <v>118983</v>
      </c>
      <c r="P230" s="265" t="s">
        <v>737</v>
      </c>
      <c r="Q230" s="265" t="s">
        <v>738</v>
      </c>
      <c r="R230" s="265"/>
      <c r="S230" s="265"/>
      <c r="T230" s="265"/>
      <c r="U230" s="265"/>
      <c r="V230" s="265" t="s">
        <v>739</v>
      </c>
      <c r="W230" s="265" t="s">
        <v>739</v>
      </c>
      <c r="X230" s="265"/>
      <c r="Y230" s="265" t="s">
        <v>1310</v>
      </c>
      <c r="Z230" s="265">
        <v>91</v>
      </c>
      <c r="AA230" s="266">
        <v>44286</v>
      </c>
      <c r="AB230" s="265">
        <v>36776.18</v>
      </c>
      <c r="AC230" s="265" t="s">
        <v>625</v>
      </c>
      <c r="AD230" s="267">
        <v>190.2</v>
      </c>
      <c r="AE230" s="265" t="s">
        <v>741</v>
      </c>
      <c r="AF230" s="265">
        <v>2021</v>
      </c>
      <c r="AG230" s="265">
        <v>3</v>
      </c>
    </row>
    <row r="231" spans="1:33">
      <c r="A231" s="265" t="s">
        <v>734</v>
      </c>
      <c r="B231" s="265" t="s">
        <v>1313</v>
      </c>
      <c r="C231" s="266">
        <v>44286</v>
      </c>
      <c r="D231" s="266" t="e">
        <f>VLOOKUP($B231,#REF!,3,FALSE)</f>
        <v>#REF!</v>
      </c>
      <c r="E231" s="266">
        <v>44293</v>
      </c>
      <c r="F231" s="265" t="s">
        <v>614</v>
      </c>
      <c r="G231" s="265">
        <v>71415</v>
      </c>
      <c r="H231" s="265" t="s">
        <v>748</v>
      </c>
      <c r="I231" s="265" t="s">
        <v>616</v>
      </c>
      <c r="J231" s="265" t="s">
        <v>617</v>
      </c>
      <c r="K231" s="265">
        <v>92140</v>
      </c>
      <c r="L231" s="265">
        <v>2001</v>
      </c>
      <c r="M231" s="265">
        <v>11363</v>
      </c>
      <c r="N231" s="265" t="s">
        <v>614</v>
      </c>
      <c r="O231" s="265">
        <v>118983</v>
      </c>
      <c r="P231" s="265" t="s">
        <v>737</v>
      </c>
      <c r="Q231" s="265" t="s">
        <v>738</v>
      </c>
      <c r="R231" s="265"/>
      <c r="S231" s="265"/>
      <c r="T231" s="265"/>
      <c r="U231" s="265"/>
      <c r="V231" s="265" t="s">
        <v>739</v>
      </c>
      <c r="W231" s="265" t="s">
        <v>739</v>
      </c>
      <c r="X231" s="265"/>
      <c r="Y231" s="265" t="s">
        <v>1310</v>
      </c>
      <c r="Z231" s="265">
        <v>85</v>
      </c>
      <c r="AA231" s="266">
        <v>44286</v>
      </c>
      <c r="AB231" s="265">
        <v>32179.14</v>
      </c>
      <c r="AC231" s="265" t="s">
        <v>625</v>
      </c>
      <c r="AD231" s="267">
        <v>166.43</v>
      </c>
      <c r="AE231" s="265" t="s">
        <v>741</v>
      </c>
      <c r="AF231" s="265">
        <v>2021</v>
      </c>
      <c r="AG231" s="265">
        <v>3</v>
      </c>
    </row>
    <row r="232" spans="1:33">
      <c r="A232" s="265" t="s">
        <v>734</v>
      </c>
      <c r="B232" s="265" t="s">
        <v>1314</v>
      </c>
      <c r="C232" s="266">
        <v>44316</v>
      </c>
      <c r="D232" s="266" t="e">
        <f>VLOOKUP($B232,#REF!,3,FALSE)</f>
        <v>#REF!</v>
      </c>
      <c r="E232" s="266">
        <v>44321</v>
      </c>
      <c r="F232" s="265" t="s">
        <v>614</v>
      </c>
      <c r="G232" s="265">
        <v>71410</v>
      </c>
      <c r="H232" s="265" t="s">
        <v>746</v>
      </c>
      <c r="I232" s="265" t="s">
        <v>616</v>
      </c>
      <c r="J232" s="265" t="s">
        <v>617</v>
      </c>
      <c r="K232" s="265">
        <v>92140</v>
      </c>
      <c r="L232" s="265">
        <v>2001</v>
      </c>
      <c r="M232" s="265">
        <v>11363</v>
      </c>
      <c r="N232" s="265" t="s">
        <v>614</v>
      </c>
      <c r="O232" s="265">
        <v>118983</v>
      </c>
      <c r="P232" s="265" t="s">
        <v>737</v>
      </c>
      <c r="Q232" s="265" t="s">
        <v>738</v>
      </c>
      <c r="R232" s="265"/>
      <c r="S232" s="265"/>
      <c r="T232" s="265"/>
      <c r="U232" s="265"/>
      <c r="V232" s="265" t="s">
        <v>739</v>
      </c>
      <c r="W232" s="265" t="s">
        <v>739</v>
      </c>
      <c r="X232" s="265"/>
      <c r="Y232" s="265" t="s">
        <v>1315</v>
      </c>
      <c r="Z232" s="265">
        <v>77</v>
      </c>
      <c r="AA232" s="266">
        <v>44316</v>
      </c>
      <c r="AB232" s="265">
        <v>4597.01</v>
      </c>
      <c r="AC232" s="265" t="s">
        <v>625</v>
      </c>
      <c r="AD232" s="267">
        <v>23.14</v>
      </c>
      <c r="AE232" s="265" t="s">
        <v>741</v>
      </c>
      <c r="AF232" s="265">
        <v>2021</v>
      </c>
      <c r="AG232" s="265">
        <v>4</v>
      </c>
    </row>
    <row r="233" spans="1:33">
      <c r="A233" s="265" t="s">
        <v>734</v>
      </c>
      <c r="B233" s="265" t="s">
        <v>1316</v>
      </c>
      <c r="C233" s="266">
        <v>44316</v>
      </c>
      <c r="D233" s="266" t="e">
        <f>VLOOKUP($B233,#REF!,3,FALSE)</f>
        <v>#REF!</v>
      </c>
      <c r="E233" s="266">
        <v>44321</v>
      </c>
      <c r="F233" s="265" t="s">
        <v>614</v>
      </c>
      <c r="G233" s="265">
        <v>71415</v>
      </c>
      <c r="H233" s="265" t="s">
        <v>748</v>
      </c>
      <c r="I233" s="265" t="s">
        <v>616</v>
      </c>
      <c r="J233" s="265" t="s">
        <v>617</v>
      </c>
      <c r="K233" s="265">
        <v>92140</v>
      </c>
      <c r="L233" s="265">
        <v>2001</v>
      </c>
      <c r="M233" s="265">
        <v>11363</v>
      </c>
      <c r="N233" s="265" t="s">
        <v>614</v>
      </c>
      <c r="O233" s="265">
        <v>118983</v>
      </c>
      <c r="P233" s="265" t="s">
        <v>737</v>
      </c>
      <c r="Q233" s="265" t="s">
        <v>738</v>
      </c>
      <c r="R233" s="265"/>
      <c r="S233" s="265"/>
      <c r="T233" s="265"/>
      <c r="U233" s="265"/>
      <c r="V233" s="265" t="s">
        <v>739</v>
      </c>
      <c r="W233" s="265" t="s">
        <v>739</v>
      </c>
      <c r="X233" s="265"/>
      <c r="Y233" s="265" t="s">
        <v>1315</v>
      </c>
      <c r="Z233" s="265">
        <v>83</v>
      </c>
      <c r="AA233" s="266">
        <v>44316</v>
      </c>
      <c r="AB233" s="265">
        <v>32179.14</v>
      </c>
      <c r="AC233" s="265" t="s">
        <v>625</v>
      </c>
      <c r="AD233" s="267">
        <v>162.03</v>
      </c>
      <c r="AE233" s="265" t="s">
        <v>741</v>
      </c>
      <c r="AF233" s="265">
        <v>2021</v>
      </c>
      <c r="AG233" s="265">
        <v>4</v>
      </c>
    </row>
    <row r="234" spans="1:33">
      <c r="A234" s="265" t="s">
        <v>734</v>
      </c>
      <c r="B234" s="265" t="s">
        <v>1317</v>
      </c>
      <c r="C234" s="266">
        <v>44316</v>
      </c>
      <c r="D234" s="266" t="e">
        <f>VLOOKUP($B234,#REF!,3,FALSE)</f>
        <v>#REF!</v>
      </c>
      <c r="E234" s="266">
        <v>44321</v>
      </c>
      <c r="F234" s="265" t="s">
        <v>614</v>
      </c>
      <c r="G234" s="265">
        <v>75705</v>
      </c>
      <c r="H234" s="265" t="s">
        <v>839</v>
      </c>
      <c r="I234" s="265" t="s">
        <v>616</v>
      </c>
      <c r="J234" s="265" t="s">
        <v>617</v>
      </c>
      <c r="K234" s="265">
        <v>92140</v>
      </c>
      <c r="L234" s="265">
        <v>2001</v>
      </c>
      <c r="M234" s="265">
        <v>11363</v>
      </c>
      <c r="N234" s="265" t="s">
        <v>614</v>
      </c>
      <c r="O234" s="265">
        <v>118983</v>
      </c>
      <c r="P234" s="265" t="s">
        <v>737</v>
      </c>
      <c r="Q234" s="265" t="s">
        <v>738</v>
      </c>
      <c r="R234" s="265"/>
      <c r="S234" s="265"/>
      <c r="T234" s="265"/>
      <c r="U234" s="265"/>
      <c r="V234" s="265" t="s">
        <v>739</v>
      </c>
      <c r="W234" s="265" t="s">
        <v>739</v>
      </c>
      <c r="X234" s="265"/>
      <c r="Y234" s="265" t="s">
        <v>1315</v>
      </c>
      <c r="Z234" s="265">
        <v>95</v>
      </c>
      <c r="AA234" s="266">
        <v>44316</v>
      </c>
      <c r="AB234" s="265">
        <v>13791.06</v>
      </c>
      <c r="AC234" s="265" t="s">
        <v>625</v>
      </c>
      <c r="AD234" s="267">
        <v>69.44</v>
      </c>
      <c r="AE234" s="265" t="s">
        <v>741</v>
      </c>
      <c r="AF234" s="265">
        <v>2021</v>
      </c>
      <c r="AG234" s="265">
        <v>4</v>
      </c>
    </row>
    <row r="235" spans="1:33">
      <c r="A235" s="265" t="s">
        <v>734</v>
      </c>
      <c r="B235" s="265" t="s">
        <v>1318</v>
      </c>
      <c r="C235" s="266">
        <v>44316</v>
      </c>
      <c r="D235" s="266" t="e">
        <f>VLOOKUP($B235,#REF!,3,FALSE)</f>
        <v>#REF!</v>
      </c>
      <c r="E235" s="266">
        <v>44321</v>
      </c>
      <c r="F235" s="265" t="s">
        <v>614</v>
      </c>
      <c r="G235" s="265">
        <v>71440</v>
      </c>
      <c r="H235" s="265" t="s">
        <v>743</v>
      </c>
      <c r="I235" s="265" t="s">
        <v>616</v>
      </c>
      <c r="J235" s="265" t="s">
        <v>617</v>
      </c>
      <c r="K235" s="265">
        <v>92140</v>
      </c>
      <c r="L235" s="265">
        <v>2001</v>
      </c>
      <c r="M235" s="265">
        <v>11363</v>
      </c>
      <c r="N235" s="265" t="s">
        <v>614</v>
      </c>
      <c r="O235" s="265">
        <v>118983</v>
      </c>
      <c r="P235" s="265" t="s">
        <v>737</v>
      </c>
      <c r="Q235" s="265" t="s">
        <v>738</v>
      </c>
      <c r="R235" s="265"/>
      <c r="S235" s="265"/>
      <c r="T235" s="265"/>
      <c r="U235" s="265"/>
      <c r="V235" s="265" t="s">
        <v>739</v>
      </c>
      <c r="W235" s="265" t="s">
        <v>739</v>
      </c>
      <c r="X235" s="265"/>
      <c r="Y235" s="265" t="s">
        <v>1315</v>
      </c>
      <c r="Z235" s="265">
        <v>89</v>
      </c>
      <c r="AA235" s="266">
        <v>44316</v>
      </c>
      <c r="AB235" s="265">
        <v>36776.18</v>
      </c>
      <c r="AC235" s="265" t="s">
        <v>625</v>
      </c>
      <c r="AD235" s="267">
        <v>185.18</v>
      </c>
      <c r="AE235" s="265" t="s">
        <v>741</v>
      </c>
      <c r="AF235" s="265">
        <v>2021</v>
      </c>
      <c r="AG235" s="265">
        <v>4</v>
      </c>
    </row>
    <row r="236" spans="1:33">
      <c r="A236" t="s">
        <v>734</v>
      </c>
      <c r="B236" t="s">
        <v>745</v>
      </c>
      <c r="C236" s="217">
        <v>43982</v>
      </c>
      <c r="D236" s="217" t="e">
        <f>VLOOKUP($B236,#REF!,3,FALSE)</f>
        <v>#REF!</v>
      </c>
      <c r="E236" s="217">
        <v>43986</v>
      </c>
      <c r="F236" t="s">
        <v>614</v>
      </c>
      <c r="G236">
        <v>71410</v>
      </c>
      <c r="H236" t="s">
        <v>746</v>
      </c>
      <c r="I236" t="s">
        <v>616</v>
      </c>
      <c r="J236" t="s">
        <v>617</v>
      </c>
      <c r="K236">
        <v>92140</v>
      </c>
      <c r="L236">
        <v>2001</v>
      </c>
      <c r="M236">
        <v>11363</v>
      </c>
      <c r="N236" t="s">
        <v>614</v>
      </c>
      <c r="O236">
        <v>118983</v>
      </c>
      <c r="P236" t="s">
        <v>737</v>
      </c>
      <c r="Q236" t="s">
        <v>738</v>
      </c>
      <c r="V236" t="s">
        <v>739</v>
      </c>
      <c r="W236" t="s">
        <v>739</v>
      </c>
      <c r="Y236" t="s">
        <v>744</v>
      </c>
      <c r="Z236">
        <v>85</v>
      </c>
      <c r="AA236" s="217">
        <v>43982</v>
      </c>
      <c r="AB236">
        <v>1303.77</v>
      </c>
      <c r="AC236" t="s">
        <v>625</v>
      </c>
      <c r="AD236" s="219">
        <v>6.81</v>
      </c>
      <c r="AE236" t="s">
        <v>741</v>
      </c>
      <c r="AF236">
        <v>2020</v>
      </c>
      <c r="AG236">
        <v>5</v>
      </c>
    </row>
    <row r="237" spans="1:33">
      <c r="A237" t="s">
        <v>734</v>
      </c>
      <c r="B237" t="s">
        <v>747</v>
      </c>
      <c r="C237" s="217">
        <v>43982</v>
      </c>
      <c r="D237" s="217" t="e">
        <f>VLOOKUP($B237,#REF!,3,FALSE)</f>
        <v>#REF!</v>
      </c>
      <c r="E237" s="217">
        <v>43986</v>
      </c>
      <c r="F237" t="s">
        <v>614</v>
      </c>
      <c r="G237">
        <v>71415</v>
      </c>
      <c r="H237" t="s">
        <v>748</v>
      </c>
      <c r="I237" t="s">
        <v>616</v>
      </c>
      <c r="J237" t="s">
        <v>617</v>
      </c>
      <c r="K237">
        <v>92140</v>
      </c>
      <c r="L237">
        <v>2001</v>
      </c>
      <c r="M237">
        <v>11363</v>
      </c>
      <c r="N237" t="s">
        <v>614</v>
      </c>
      <c r="O237">
        <v>118983</v>
      </c>
      <c r="P237" t="s">
        <v>737</v>
      </c>
      <c r="Q237" t="s">
        <v>738</v>
      </c>
      <c r="V237" t="s">
        <v>739</v>
      </c>
      <c r="W237" t="s">
        <v>739</v>
      </c>
      <c r="Y237" t="s">
        <v>744</v>
      </c>
      <c r="Z237">
        <v>90</v>
      </c>
      <c r="AA237" s="217">
        <v>43982</v>
      </c>
      <c r="AB237">
        <v>14341.48</v>
      </c>
      <c r="AC237" t="s">
        <v>625</v>
      </c>
      <c r="AD237" s="219">
        <v>74.89</v>
      </c>
      <c r="AE237" t="s">
        <v>741</v>
      </c>
      <c r="AF237">
        <v>2020</v>
      </c>
      <c r="AG237">
        <v>5</v>
      </c>
    </row>
    <row r="238" spans="1:33">
      <c r="A238" t="s">
        <v>734</v>
      </c>
      <c r="B238" t="s">
        <v>742</v>
      </c>
      <c r="C238" s="217">
        <v>43982</v>
      </c>
      <c r="D238" s="217" t="e">
        <f>VLOOKUP($B238,#REF!,3,FALSE)</f>
        <v>#REF!</v>
      </c>
      <c r="E238" s="217">
        <v>43986</v>
      </c>
      <c r="F238" t="s">
        <v>614</v>
      </c>
      <c r="G238">
        <v>71440</v>
      </c>
      <c r="H238" t="s">
        <v>743</v>
      </c>
      <c r="I238" t="s">
        <v>616</v>
      </c>
      <c r="J238" t="s">
        <v>617</v>
      </c>
      <c r="K238">
        <v>92140</v>
      </c>
      <c r="L238">
        <v>2001</v>
      </c>
      <c r="M238">
        <v>11363</v>
      </c>
      <c r="N238" t="s">
        <v>614</v>
      </c>
      <c r="O238">
        <v>118983</v>
      </c>
      <c r="P238" t="s">
        <v>737</v>
      </c>
      <c r="Q238" t="s">
        <v>738</v>
      </c>
      <c r="V238" t="s">
        <v>739</v>
      </c>
      <c r="W238" t="s">
        <v>739</v>
      </c>
      <c r="Y238" t="s">
        <v>744</v>
      </c>
      <c r="Z238">
        <v>95</v>
      </c>
      <c r="AA238" s="217">
        <v>43982</v>
      </c>
      <c r="AB238">
        <v>10430.17</v>
      </c>
      <c r="AC238" t="s">
        <v>625</v>
      </c>
      <c r="AD238" s="219">
        <v>54.47</v>
      </c>
      <c r="AE238" t="s">
        <v>741</v>
      </c>
      <c r="AF238">
        <v>2020</v>
      </c>
      <c r="AG238">
        <v>5</v>
      </c>
    </row>
    <row r="239" spans="1:33">
      <c r="A239" s="265" t="s">
        <v>734</v>
      </c>
      <c r="B239" s="265" t="s">
        <v>1319</v>
      </c>
      <c r="C239" s="266">
        <v>44347</v>
      </c>
      <c r="D239" s="266" t="e">
        <f>VLOOKUP($B239,#REF!,3,FALSE)</f>
        <v>#REF!</v>
      </c>
      <c r="E239" s="266">
        <v>44349</v>
      </c>
      <c r="F239" s="265" t="s">
        <v>614</v>
      </c>
      <c r="G239" s="265">
        <v>75705</v>
      </c>
      <c r="H239" s="265" t="s">
        <v>839</v>
      </c>
      <c r="I239" s="265" t="s">
        <v>616</v>
      </c>
      <c r="J239" s="265" t="s">
        <v>617</v>
      </c>
      <c r="K239" s="265">
        <v>92140</v>
      </c>
      <c r="L239" s="265">
        <v>2001</v>
      </c>
      <c r="M239" s="265">
        <v>11363</v>
      </c>
      <c r="N239" s="265" t="s">
        <v>614</v>
      </c>
      <c r="O239" s="265">
        <v>118983</v>
      </c>
      <c r="P239" s="265" t="s">
        <v>737</v>
      </c>
      <c r="Q239" s="265" t="s">
        <v>738</v>
      </c>
      <c r="R239" s="265"/>
      <c r="S239" s="265"/>
      <c r="T239" s="265"/>
      <c r="U239" s="265"/>
      <c r="V239" s="265" t="s">
        <v>739</v>
      </c>
      <c r="W239" s="265" t="s">
        <v>739</v>
      </c>
      <c r="X239" s="265"/>
      <c r="Y239" s="265" t="s">
        <v>744</v>
      </c>
      <c r="Z239" s="265">
        <v>100</v>
      </c>
      <c r="AA239" s="266">
        <v>44347</v>
      </c>
      <c r="AB239" s="265">
        <v>6209</v>
      </c>
      <c r="AC239" s="265" t="s">
        <v>625</v>
      </c>
      <c r="AD239" s="267">
        <v>31.66</v>
      </c>
      <c r="AE239" s="265" t="s">
        <v>741</v>
      </c>
      <c r="AF239" s="265">
        <v>2021</v>
      </c>
      <c r="AG239" s="265">
        <v>5</v>
      </c>
    </row>
    <row r="240" spans="1:33">
      <c r="A240" s="265" t="s">
        <v>734</v>
      </c>
      <c r="B240" s="265" t="s">
        <v>1320</v>
      </c>
      <c r="C240" s="266">
        <v>44347</v>
      </c>
      <c r="D240" s="266" t="e">
        <f>VLOOKUP($B240,#REF!,3,FALSE)</f>
        <v>#REF!</v>
      </c>
      <c r="E240" s="266">
        <v>44349</v>
      </c>
      <c r="F240" s="265" t="s">
        <v>614</v>
      </c>
      <c r="G240" s="265">
        <v>71410</v>
      </c>
      <c r="H240" s="265" t="s">
        <v>746</v>
      </c>
      <c r="I240" s="265" t="s">
        <v>616</v>
      </c>
      <c r="J240" s="265" t="s">
        <v>617</v>
      </c>
      <c r="K240" s="265">
        <v>92140</v>
      </c>
      <c r="L240" s="265">
        <v>2001</v>
      </c>
      <c r="M240" s="265">
        <v>11363</v>
      </c>
      <c r="N240" s="265" t="s">
        <v>614</v>
      </c>
      <c r="O240" s="265">
        <v>118983</v>
      </c>
      <c r="P240" s="265" t="s">
        <v>737</v>
      </c>
      <c r="Q240" s="265" t="s">
        <v>738</v>
      </c>
      <c r="R240" s="265"/>
      <c r="S240" s="265"/>
      <c r="T240" s="265"/>
      <c r="U240" s="265"/>
      <c r="V240" s="265" t="s">
        <v>739</v>
      </c>
      <c r="W240" s="265" t="s">
        <v>739</v>
      </c>
      <c r="X240" s="265"/>
      <c r="Y240" s="265" t="s">
        <v>744</v>
      </c>
      <c r="Z240" s="265">
        <v>79</v>
      </c>
      <c r="AA240" s="266">
        <v>44347</v>
      </c>
      <c r="AB240" s="265">
        <v>2069.66</v>
      </c>
      <c r="AC240" s="265" t="s">
        <v>625</v>
      </c>
      <c r="AD240" s="267">
        <v>10.55</v>
      </c>
      <c r="AE240" s="265" t="s">
        <v>741</v>
      </c>
      <c r="AF240" s="265">
        <v>2021</v>
      </c>
      <c r="AG240" s="265">
        <v>5</v>
      </c>
    </row>
    <row r="241" spans="1:33">
      <c r="A241" s="265" t="s">
        <v>734</v>
      </c>
      <c r="B241" s="265" t="s">
        <v>1321</v>
      </c>
      <c r="C241" s="266">
        <v>44347</v>
      </c>
      <c r="D241" s="266" t="e">
        <f>VLOOKUP($B241,#REF!,3,FALSE)</f>
        <v>#REF!</v>
      </c>
      <c r="E241" s="266">
        <v>44349</v>
      </c>
      <c r="F241" s="265" t="s">
        <v>614</v>
      </c>
      <c r="G241" s="265">
        <v>71415</v>
      </c>
      <c r="H241" s="265" t="s">
        <v>748</v>
      </c>
      <c r="I241" s="265" t="s">
        <v>616</v>
      </c>
      <c r="J241" s="265" t="s">
        <v>617</v>
      </c>
      <c r="K241" s="265">
        <v>92140</v>
      </c>
      <c r="L241" s="265">
        <v>2001</v>
      </c>
      <c r="M241" s="265">
        <v>11363</v>
      </c>
      <c r="N241" s="265" t="s">
        <v>614</v>
      </c>
      <c r="O241" s="265">
        <v>118983</v>
      </c>
      <c r="P241" s="265" t="s">
        <v>737</v>
      </c>
      <c r="Q241" s="265" t="s">
        <v>738</v>
      </c>
      <c r="R241" s="265"/>
      <c r="S241" s="265"/>
      <c r="T241" s="265"/>
      <c r="U241" s="265"/>
      <c r="V241" s="265" t="s">
        <v>739</v>
      </c>
      <c r="W241" s="265" t="s">
        <v>739</v>
      </c>
      <c r="X241" s="265"/>
      <c r="Y241" s="265" t="s">
        <v>744</v>
      </c>
      <c r="Z241" s="265">
        <v>86</v>
      </c>
      <c r="AA241" s="266">
        <v>44347</v>
      </c>
      <c r="AB241" s="265">
        <v>14487.66</v>
      </c>
      <c r="AC241" s="265" t="s">
        <v>625</v>
      </c>
      <c r="AD241" s="267">
        <v>73.87</v>
      </c>
      <c r="AE241" s="265" t="s">
        <v>741</v>
      </c>
      <c r="AF241" s="265">
        <v>2021</v>
      </c>
      <c r="AG241" s="265">
        <v>5</v>
      </c>
    </row>
    <row r="242" spans="1:33">
      <c r="A242" s="265" t="s">
        <v>734</v>
      </c>
      <c r="B242" s="265" t="s">
        <v>1322</v>
      </c>
      <c r="C242" s="266">
        <v>44347</v>
      </c>
      <c r="D242" s="266" t="e">
        <f>VLOOKUP($B242,#REF!,3,FALSE)</f>
        <v>#REF!</v>
      </c>
      <c r="E242" s="266">
        <v>44349</v>
      </c>
      <c r="F242" s="265" t="s">
        <v>614</v>
      </c>
      <c r="G242" s="265">
        <v>71440</v>
      </c>
      <c r="H242" s="265" t="s">
        <v>743</v>
      </c>
      <c r="I242" s="265" t="s">
        <v>616</v>
      </c>
      <c r="J242" s="265" t="s">
        <v>617</v>
      </c>
      <c r="K242" s="265">
        <v>92140</v>
      </c>
      <c r="L242" s="265">
        <v>2001</v>
      </c>
      <c r="M242" s="265">
        <v>11363</v>
      </c>
      <c r="N242" s="265" t="s">
        <v>614</v>
      </c>
      <c r="O242" s="265">
        <v>118983</v>
      </c>
      <c r="P242" s="265" t="s">
        <v>737</v>
      </c>
      <c r="Q242" s="265" t="s">
        <v>738</v>
      </c>
      <c r="R242" s="265"/>
      <c r="S242" s="265"/>
      <c r="T242" s="265"/>
      <c r="U242" s="265"/>
      <c r="V242" s="265" t="s">
        <v>739</v>
      </c>
      <c r="W242" s="265" t="s">
        <v>739</v>
      </c>
      <c r="X242" s="265"/>
      <c r="Y242" s="265" t="s">
        <v>744</v>
      </c>
      <c r="Z242" s="265">
        <v>93</v>
      </c>
      <c r="AA242" s="266">
        <v>44347</v>
      </c>
      <c r="AB242" s="265">
        <v>16557.34</v>
      </c>
      <c r="AC242" s="265" t="s">
        <v>625</v>
      </c>
      <c r="AD242" s="267">
        <v>84.42</v>
      </c>
      <c r="AE242" s="265" t="s">
        <v>741</v>
      </c>
      <c r="AF242" s="265">
        <v>2021</v>
      </c>
      <c r="AG242" s="265">
        <v>5</v>
      </c>
    </row>
    <row r="243" spans="1:33">
      <c r="A243" t="s">
        <v>734</v>
      </c>
      <c r="B243" t="s">
        <v>859</v>
      </c>
      <c r="C243" s="217">
        <v>44012</v>
      </c>
      <c r="D243" s="217" t="e">
        <f>VLOOKUP($B243,#REF!,3,FALSE)</f>
        <v>#REF!</v>
      </c>
      <c r="E243" s="217">
        <v>44014</v>
      </c>
      <c r="F243" t="s">
        <v>614</v>
      </c>
      <c r="G243">
        <v>71415</v>
      </c>
      <c r="H243" t="s">
        <v>748</v>
      </c>
      <c r="I243" t="s">
        <v>616</v>
      </c>
      <c r="J243" t="s">
        <v>617</v>
      </c>
      <c r="K243">
        <v>92140</v>
      </c>
      <c r="L243">
        <v>2001</v>
      </c>
      <c r="M243">
        <v>11363</v>
      </c>
      <c r="N243" t="s">
        <v>614</v>
      </c>
      <c r="O243">
        <v>118983</v>
      </c>
      <c r="P243" t="s">
        <v>737</v>
      </c>
      <c r="Q243" t="s">
        <v>738</v>
      </c>
      <c r="V243" t="s">
        <v>739</v>
      </c>
      <c r="W243" t="s">
        <v>739</v>
      </c>
      <c r="Y243" t="s">
        <v>856</v>
      </c>
      <c r="Z243">
        <v>88</v>
      </c>
      <c r="AA243" s="217">
        <v>44012</v>
      </c>
      <c r="AB243">
        <v>11246.58</v>
      </c>
      <c r="AC243" t="s">
        <v>625</v>
      </c>
      <c r="AD243" s="219">
        <v>60.39</v>
      </c>
      <c r="AE243" t="s">
        <v>741</v>
      </c>
      <c r="AF243">
        <v>2020</v>
      </c>
      <c r="AG243">
        <v>6</v>
      </c>
    </row>
    <row r="244" spans="1:33">
      <c r="A244" t="s">
        <v>734</v>
      </c>
      <c r="B244" t="s">
        <v>858</v>
      </c>
      <c r="C244" s="217">
        <v>44012</v>
      </c>
      <c r="D244" s="217" t="e">
        <f>VLOOKUP($B244,#REF!,3,FALSE)</f>
        <v>#REF!</v>
      </c>
      <c r="E244" s="217">
        <v>44014</v>
      </c>
      <c r="F244" t="s">
        <v>614</v>
      </c>
      <c r="G244">
        <v>71410</v>
      </c>
      <c r="H244" t="s">
        <v>746</v>
      </c>
      <c r="I244" t="s">
        <v>616</v>
      </c>
      <c r="J244" t="s">
        <v>617</v>
      </c>
      <c r="K244">
        <v>92140</v>
      </c>
      <c r="L244">
        <v>2001</v>
      </c>
      <c r="M244">
        <v>11363</v>
      </c>
      <c r="N244" t="s">
        <v>614</v>
      </c>
      <c r="O244">
        <v>118983</v>
      </c>
      <c r="P244" t="s">
        <v>737</v>
      </c>
      <c r="Q244" t="s">
        <v>738</v>
      </c>
      <c r="V244" t="s">
        <v>739</v>
      </c>
      <c r="W244" t="s">
        <v>739</v>
      </c>
      <c r="Y244" t="s">
        <v>856</v>
      </c>
      <c r="Z244">
        <v>83</v>
      </c>
      <c r="AA244" s="217">
        <v>44012</v>
      </c>
      <c r="AB244">
        <v>1022.42</v>
      </c>
      <c r="AC244" t="s">
        <v>625</v>
      </c>
      <c r="AD244" s="219">
        <v>5.49</v>
      </c>
      <c r="AE244" t="s">
        <v>741</v>
      </c>
      <c r="AF244">
        <v>2020</v>
      </c>
      <c r="AG244">
        <v>6</v>
      </c>
    </row>
    <row r="245" spans="1:33">
      <c r="A245" t="s">
        <v>734</v>
      </c>
      <c r="B245" t="s">
        <v>857</v>
      </c>
      <c r="C245" s="217">
        <v>44012</v>
      </c>
      <c r="D245" s="217" t="e">
        <f>VLOOKUP($B245,#REF!,3,FALSE)</f>
        <v>#REF!</v>
      </c>
      <c r="E245" s="217">
        <v>44014</v>
      </c>
      <c r="F245" t="s">
        <v>614</v>
      </c>
      <c r="G245">
        <v>71440</v>
      </c>
      <c r="H245" t="s">
        <v>743</v>
      </c>
      <c r="I245" t="s">
        <v>616</v>
      </c>
      <c r="J245" t="s">
        <v>617</v>
      </c>
      <c r="K245">
        <v>92140</v>
      </c>
      <c r="L245">
        <v>2001</v>
      </c>
      <c r="M245">
        <v>11363</v>
      </c>
      <c r="N245" t="s">
        <v>614</v>
      </c>
      <c r="O245">
        <v>118983</v>
      </c>
      <c r="P245" t="s">
        <v>737</v>
      </c>
      <c r="Q245" t="s">
        <v>738</v>
      </c>
      <c r="V245" t="s">
        <v>739</v>
      </c>
      <c r="W245" t="s">
        <v>739</v>
      </c>
      <c r="Y245" t="s">
        <v>856</v>
      </c>
      <c r="Z245">
        <v>93</v>
      </c>
      <c r="AA245" s="217">
        <v>44012</v>
      </c>
      <c r="AB245">
        <v>8179.33</v>
      </c>
      <c r="AC245" t="s">
        <v>625</v>
      </c>
      <c r="AD245" s="219">
        <v>43.92</v>
      </c>
      <c r="AE245" t="s">
        <v>741</v>
      </c>
      <c r="AF245">
        <v>2020</v>
      </c>
      <c r="AG245">
        <v>6</v>
      </c>
    </row>
    <row r="246" spans="1:33">
      <c r="A246" t="s">
        <v>734</v>
      </c>
      <c r="B246" t="s">
        <v>854</v>
      </c>
      <c r="C246" s="217">
        <v>44043</v>
      </c>
      <c r="D246" s="217" t="e">
        <f>VLOOKUP($B246,#REF!,3,FALSE)</f>
        <v>#REF!</v>
      </c>
      <c r="E246" s="217">
        <v>44047</v>
      </c>
      <c r="F246" t="s">
        <v>614</v>
      </c>
      <c r="G246">
        <v>71410</v>
      </c>
      <c r="H246" t="s">
        <v>746</v>
      </c>
      <c r="I246" t="s">
        <v>616</v>
      </c>
      <c r="J246" t="s">
        <v>617</v>
      </c>
      <c r="K246">
        <v>92140</v>
      </c>
      <c r="L246">
        <v>2001</v>
      </c>
      <c r="M246">
        <v>11363</v>
      </c>
      <c r="N246" t="s">
        <v>614</v>
      </c>
      <c r="O246">
        <v>118983</v>
      </c>
      <c r="P246" t="s">
        <v>737</v>
      </c>
      <c r="Q246" t="s">
        <v>738</v>
      </c>
      <c r="V246" t="s">
        <v>739</v>
      </c>
      <c r="W246" t="s">
        <v>739</v>
      </c>
      <c r="Y246" t="s">
        <v>851</v>
      </c>
      <c r="Z246">
        <v>82</v>
      </c>
      <c r="AA246" s="217">
        <v>44043</v>
      </c>
      <c r="AB246">
        <v>1365.31</v>
      </c>
      <c r="AC246" t="s">
        <v>625</v>
      </c>
      <c r="AD246" s="219">
        <v>7.36</v>
      </c>
      <c r="AE246" t="s">
        <v>741</v>
      </c>
      <c r="AF246">
        <v>2020</v>
      </c>
      <c r="AG246">
        <v>7</v>
      </c>
    </row>
    <row r="247" spans="1:33">
      <c r="A247" t="s">
        <v>734</v>
      </c>
      <c r="B247" t="s">
        <v>853</v>
      </c>
      <c r="C247" s="217">
        <v>44043</v>
      </c>
      <c r="D247" s="217" t="e">
        <f>VLOOKUP($B247,#REF!,3,FALSE)</f>
        <v>#REF!</v>
      </c>
      <c r="E247" s="217">
        <v>44047</v>
      </c>
      <c r="F247" t="s">
        <v>614</v>
      </c>
      <c r="G247">
        <v>71415</v>
      </c>
      <c r="H247" t="s">
        <v>748</v>
      </c>
      <c r="I247" t="s">
        <v>616</v>
      </c>
      <c r="J247" t="s">
        <v>617</v>
      </c>
      <c r="K247">
        <v>92140</v>
      </c>
      <c r="L247">
        <v>2001</v>
      </c>
      <c r="M247">
        <v>11363</v>
      </c>
      <c r="N247" t="s">
        <v>614</v>
      </c>
      <c r="O247">
        <v>118983</v>
      </c>
      <c r="P247" t="s">
        <v>737</v>
      </c>
      <c r="Q247" t="s">
        <v>738</v>
      </c>
      <c r="V247" t="s">
        <v>739</v>
      </c>
      <c r="W247" t="s">
        <v>739</v>
      </c>
      <c r="Y247" t="s">
        <v>851</v>
      </c>
      <c r="Z247">
        <v>88</v>
      </c>
      <c r="AA247" s="217">
        <v>44043</v>
      </c>
      <c r="AB247">
        <v>9557.15</v>
      </c>
      <c r="AC247" t="s">
        <v>625</v>
      </c>
      <c r="AD247" s="219">
        <v>51.47</v>
      </c>
      <c r="AE247" t="s">
        <v>741</v>
      </c>
      <c r="AF247">
        <v>2020</v>
      </c>
      <c r="AG247">
        <v>7</v>
      </c>
    </row>
    <row r="248" spans="1:33">
      <c r="A248" t="s">
        <v>734</v>
      </c>
      <c r="B248" t="s">
        <v>852</v>
      </c>
      <c r="C248" s="217">
        <v>44043</v>
      </c>
      <c r="D248" s="217" t="e">
        <f>VLOOKUP($B248,#REF!,3,FALSE)</f>
        <v>#REF!</v>
      </c>
      <c r="E248" s="217">
        <v>44047</v>
      </c>
      <c r="F248" t="s">
        <v>614</v>
      </c>
      <c r="G248">
        <v>75705</v>
      </c>
      <c r="H248" t="s">
        <v>839</v>
      </c>
      <c r="I248" t="s">
        <v>616</v>
      </c>
      <c r="J248" t="s">
        <v>617</v>
      </c>
      <c r="K248">
        <v>92140</v>
      </c>
      <c r="L248">
        <v>2001</v>
      </c>
      <c r="M248">
        <v>11363</v>
      </c>
      <c r="N248" t="s">
        <v>614</v>
      </c>
      <c r="O248">
        <v>118983</v>
      </c>
      <c r="P248" t="s">
        <v>737</v>
      </c>
      <c r="Q248" t="s">
        <v>738</v>
      </c>
      <c r="V248" t="s">
        <v>739</v>
      </c>
      <c r="W248" t="s">
        <v>739</v>
      </c>
      <c r="Y248" t="s">
        <v>851</v>
      </c>
      <c r="Z248">
        <v>100</v>
      </c>
      <c r="AA248" s="217">
        <v>44043</v>
      </c>
      <c r="AB248">
        <v>4095.92</v>
      </c>
      <c r="AC248" t="s">
        <v>625</v>
      </c>
      <c r="AD248" s="219">
        <v>22.06</v>
      </c>
      <c r="AE248" t="s">
        <v>741</v>
      </c>
      <c r="AF248">
        <v>2020</v>
      </c>
      <c r="AG248">
        <v>7</v>
      </c>
    </row>
    <row r="249" spans="1:33">
      <c r="A249" t="s">
        <v>734</v>
      </c>
      <c r="B249" t="s">
        <v>855</v>
      </c>
      <c r="C249" s="217">
        <v>44043</v>
      </c>
      <c r="D249" s="217" t="e">
        <f>VLOOKUP($B249,#REF!,3,FALSE)</f>
        <v>#REF!</v>
      </c>
      <c r="E249" s="217">
        <v>44047</v>
      </c>
      <c r="F249" t="s">
        <v>614</v>
      </c>
      <c r="G249">
        <v>71440</v>
      </c>
      <c r="H249" t="s">
        <v>743</v>
      </c>
      <c r="I249" t="s">
        <v>616</v>
      </c>
      <c r="J249" t="s">
        <v>617</v>
      </c>
      <c r="K249">
        <v>92140</v>
      </c>
      <c r="L249">
        <v>2001</v>
      </c>
      <c r="M249">
        <v>11363</v>
      </c>
      <c r="N249" t="s">
        <v>614</v>
      </c>
      <c r="O249">
        <v>118983</v>
      </c>
      <c r="P249" t="s">
        <v>737</v>
      </c>
      <c r="Q249" t="s">
        <v>738</v>
      </c>
      <c r="V249" t="s">
        <v>739</v>
      </c>
      <c r="W249" t="s">
        <v>739</v>
      </c>
      <c r="Y249" t="s">
        <v>851</v>
      </c>
      <c r="Z249">
        <v>94</v>
      </c>
      <c r="AA249" s="217">
        <v>44043</v>
      </c>
      <c r="AB249">
        <v>10922.46</v>
      </c>
      <c r="AC249" t="s">
        <v>625</v>
      </c>
      <c r="AD249" s="219">
        <v>58.82</v>
      </c>
      <c r="AE249" t="s">
        <v>741</v>
      </c>
      <c r="AF249">
        <v>2020</v>
      </c>
      <c r="AG249">
        <v>7</v>
      </c>
    </row>
    <row r="250" spans="1:33">
      <c r="A250" t="s">
        <v>734</v>
      </c>
      <c r="B250" t="s">
        <v>849</v>
      </c>
      <c r="C250" s="217">
        <v>44074</v>
      </c>
      <c r="D250" s="217" t="e">
        <f>VLOOKUP($B250,#REF!,3,FALSE)</f>
        <v>#REF!</v>
      </c>
      <c r="E250" s="217">
        <v>44078</v>
      </c>
      <c r="F250" t="s">
        <v>614</v>
      </c>
      <c r="G250">
        <v>71410</v>
      </c>
      <c r="H250" t="s">
        <v>746</v>
      </c>
      <c r="I250" t="s">
        <v>616</v>
      </c>
      <c r="J250" t="s">
        <v>617</v>
      </c>
      <c r="K250">
        <v>92140</v>
      </c>
      <c r="L250">
        <v>2001</v>
      </c>
      <c r="M250">
        <v>11363</v>
      </c>
      <c r="N250" t="s">
        <v>614</v>
      </c>
      <c r="O250">
        <v>118983</v>
      </c>
      <c r="P250" t="s">
        <v>737</v>
      </c>
      <c r="Q250" t="s">
        <v>738</v>
      </c>
      <c r="V250" t="s">
        <v>739</v>
      </c>
      <c r="W250" t="s">
        <v>739</v>
      </c>
      <c r="Y250" t="s">
        <v>846</v>
      </c>
      <c r="Z250">
        <v>81</v>
      </c>
      <c r="AA250" s="217">
        <v>44074</v>
      </c>
      <c r="AB250">
        <v>1365.31</v>
      </c>
      <c r="AC250" t="s">
        <v>625</v>
      </c>
      <c r="AD250" s="219">
        <v>7.37</v>
      </c>
      <c r="AE250" t="s">
        <v>741</v>
      </c>
      <c r="AF250">
        <v>2020</v>
      </c>
      <c r="AG250">
        <v>8</v>
      </c>
    </row>
    <row r="251" spans="1:33">
      <c r="A251" t="s">
        <v>734</v>
      </c>
      <c r="B251" t="s">
        <v>847</v>
      </c>
      <c r="C251" s="217">
        <v>44074</v>
      </c>
      <c r="D251" s="217" t="e">
        <f>VLOOKUP($B251,#REF!,3,FALSE)</f>
        <v>#REF!</v>
      </c>
      <c r="E251" s="217">
        <v>44078</v>
      </c>
      <c r="F251" t="s">
        <v>614</v>
      </c>
      <c r="G251">
        <v>75705</v>
      </c>
      <c r="H251" t="s">
        <v>839</v>
      </c>
      <c r="I251" t="s">
        <v>616</v>
      </c>
      <c r="J251" t="s">
        <v>617</v>
      </c>
      <c r="K251">
        <v>92140</v>
      </c>
      <c r="L251">
        <v>2001</v>
      </c>
      <c r="M251">
        <v>11363</v>
      </c>
      <c r="N251" t="s">
        <v>614</v>
      </c>
      <c r="O251">
        <v>118983</v>
      </c>
      <c r="P251" t="s">
        <v>737</v>
      </c>
      <c r="Q251" t="s">
        <v>738</v>
      </c>
      <c r="V251" t="s">
        <v>739</v>
      </c>
      <c r="W251" t="s">
        <v>739</v>
      </c>
      <c r="Y251" t="s">
        <v>846</v>
      </c>
      <c r="Z251">
        <v>99</v>
      </c>
      <c r="AA251" s="217">
        <v>44074</v>
      </c>
      <c r="AB251">
        <v>4095.92</v>
      </c>
      <c r="AC251" t="s">
        <v>625</v>
      </c>
      <c r="AD251" s="219">
        <v>22.11</v>
      </c>
      <c r="AE251" t="s">
        <v>741</v>
      </c>
      <c r="AF251">
        <v>2020</v>
      </c>
      <c r="AG251">
        <v>8</v>
      </c>
    </row>
    <row r="252" spans="1:33">
      <c r="A252" t="s">
        <v>734</v>
      </c>
      <c r="B252" t="s">
        <v>848</v>
      </c>
      <c r="C252" s="217">
        <v>44074</v>
      </c>
      <c r="D252" s="217" t="e">
        <f>VLOOKUP($B252,#REF!,3,FALSE)</f>
        <v>#REF!</v>
      </c>
      <c r="E252" s="217">
        <v>44078</v>
      </c>
      <c r="F252" t="s">
        <v>614</v>
      </c>
      <c r="G252">
        <v>71440</v>
      </c>
      <c r="H252" t="s">
        <v>743</v>
      </c>
      <c r="I252" t="s">
        <v>616</v>
      </c>
      <c r="J252" t="s">
        <v>617</v>
      </c>
      <c r="K252">
        <v>92140</v>
      </c>
      <c r="L252">
        <v>2001</v>
      </c>
      <c r="M252">
        <v>11363</v>
      </c>
      <c r="N252" t="s">
        <v>614</v>
      </c>
      <c r="O252">
        <v>118983</v>
      </c>
      <c r="P252" t="s">
        <v>737</v>
      </c>
      <c r="Q252" t="s">
        <v>738</v>
      </c>
      <c r="V252" t="s">
        <v>739</v>
      </c>
      <c r="W252" t="s">
        <v>739</v>
      </c>
      <c r="Y252" t="s">
        <v>846</v>
      </c>
      <c r="Z252">
        <v>93</v>
      </c>
      <c r="AA252" s="217">
        <v>44074</v>
      </c>
      <c r="AB252">
        <v>10922.46</v>
      </c>
      <c r="AC252" t="s">
        <v>625</v>
      </c>
      <c r="AD252" s="219">
        <v>58.97</v>
      </c>
      <c r="AE252" t="s">
        <v>741</v>
      </c>
      <c r="AF252">
        <v>2020</v>
      </c>
      <c r="AG252">
        <v>8</v>
      </c>
    </row>
    <row r="253" spans="1:33">
      <c r="A253" t="s">
        <v>734</v>
      </c>
      <c r="B253" t="s">
        <v>850</v>
      </c>
      <c r="C253" s="217">
        <v>44074</v>
      </c>
      <c r="D253" s="217" t="e">
        <f>VLOOKUP($B253,#REF!,3,FALSE)</f>
        <v>#REF!</v>
      </c>
      <c r="E253" s="217">
        <v>44078</v>
      </c>
      <c r="F253" t="s">
        <v>614</v>
      </c>
      <c r="G253">
        <v>71415</v>
      </c>
      <c r="H253" t="s">
        <v>748</v>
      </c>
      <c r="I253" t="s">
        <v>616</v>
      </c>
      <c r="J253" t="s">
        <v>617</v>
      </c>
      <c r="K253">
        <v>92140</v>
      </c>
      <c r="L253">
        <v>2001</v>
      </c>
      <c r="M253">
        <v>11363</v>
      </c>
      <c r="N253" t="s">
        <v>614</v>
      </c>
      <c r="O253">
        <v>118983</v>
      </c>
      <c r="P253" t="s">
        <v>737</v>
      </c>
      <c r="Q253" t="s">
        <v>738</v>
      </c>
      <c r="V253" t="s">
        <v>739</v>
      </c>
      <c r="W253" t="s">
        <v>739</v>
      </c>
      <c r="Y253" t="s">
        <v>846</v>
      </c>
      <c r="Z253">
        <v>87</v>
      </c>
      <c r="AA253" s="217">
        <v>44074</v>
      </c>
      <c r="AB253">
        <v>9557.15</v>
      </c>
      <c r="AC253" t="s">
        <v>625</v>
      </c>
      <c r="AD253" s="219">
        <v>51.6</v>
      </c>
      <c r="AE253" t="s">
        <v>741</v>
      </c>
      <c r="AF253">
        <v>2020</v>
      </c>
      <c r="AG253">
        <v>8</v>
      </c>
    </row>
    <row r="254" spans="1:33">
      <c r="A254" t="s">
        <v>734</v>
      </c>
      <c r="B254" t="s">
        <v>844</v>
      </c>
      <c r="C254" s="217">
        <v>44104</v>
      </c>
      <c r="D254" s="217" t="e">
        <f>VLOOKUP($B254,#REF!,3,FALSE)</f>
        <v>#REF!</v>
      </c>
      <c r="E254" s="217">
        <v>44106</v>
      </c>
      <c r="F254" t="s">
        <v>614</v>
      </c>
      <c r="G254">
        <v>71410</v>
      </c>
      <c r="H254" t="s">
        <v>746</v>
      </c>
      <c r="I254" t="s">
        <v>616</v>
      </c>
      <c r="J254" t="s">
        <v>617</v>
      </c>
      <c r="K254">
        <v>92140</v>
      </c>
      <c r="L254">
        <v>2001</v>
      </c>
      <c r="M254">
        <v>11363</v>
      </c>
      <c r="N254" t="s">
        <v>614</v>
      </c>
      <c r="O254">
        <v>118983</v>
      </c>
      <c r="P254" t="s">
        <v>737</v>
      </c>
      <c r="Q254" t="s">
        <v>738</v>
      </c>
      <c r="V254" t="s">
        <v>739</v>
      </c>
      <c r="W254" t="s">
        <v>739</v>
      </c>
      <c r="Y254" t="s">
        <v>841</v>
      </c>
      <c r="Z254">
        <v>81</v>
      </c>
      <c r="AA254" s="217">
        <v>44104</v>
      </c>
      <c r="AB254">
        <v>1612.04</v>
      </c>
      <c r="AC254" t="s">
        <v>625</v>
      </c>
      <c r="AD254" s="219">
        <v>8.65</v>
      </c>
      <c r="AE254" t="s">
        <v>741</v>
      </c>
      <c r="AF254">
        <v>2020</v>
      </c>
      <c r="AG254">
        <v>9</v>
      </c>
    </row>
    <row r="255" spans="1:33">
      <c r="A255" t="s">
        <v>734</v>
      </c>
      <c r="B255" t="s">
        <v>843</v>
      </c>
      <c r="C255" s="217">
        <v>44104</v>
      </c>
      <c r="D255" s="217" t="e">
        <f>VLOOKUP($B255,#REF!,3,FALSE)</f>
        <v>#REF!</v>
      </c>
      <c r="E255" s="217">
        <v>44106</v>
      </c>
      <c r="F255" t="s">
        <v>614</v>
      </c>
      <c r="G255">
        <v>75705</v>
      </c>
      <c r="H255" t="s">
        <v>839</v>
      </c>
      <c r="I255" t="s">
        <v>616</v>
      </c>
      <c r="J255" t="s">
        <v>617</v>
      </c>
      <c r="K255">
        <v>92140</v>
      </c>
      <c r="L255">
        <v>2001</v>
      </c>
      <c r="M255">
        <v>11363</v>
      </c>
      <c r="N255" t="s">
        <v>614</v>
      </c>
      <c r="O255">
        <v>118983</v>
      </c>
      <c r="P255" t="s">
        <v>737</v>
      </c>
      <c r="Q255" t="s">
        <v>738</v>
      </c>
      <c r="V255" t="s">
        <v>739</v>
      </c>
      <c r="W255" t="s">
        <v>739</v>
      </c>
      <c r="Y255" t="s">
        <v>841</v>
      </c>
      <c r="Z255">
        <v>99</v>
      </c>
      <c r="AA255" s="217">
        <v>44104</v>
      </c>
      <c r="AB255">
        <v>4836.1099999999997</v>
      </c>
      <c r="AC255" t="s">
        <v>625</v>
      </c>
      <c r="AD255" s="219">
        <v>25.96</v>
      </c>
      <c r="AE255" t="s">
        <v>741</v>
      </c>
      <c r="AF255">
        <v>2020</v>
      </c>
      <c r="AG255">
        <v>9</v>
      </c>
    </row>
    <row r="256" spans="1:33">
      <c r="A256" t="s">
        <v>734</v>
      </c>
      <c r="B256" t="s">
        <v>842</v>
      </c>
      <c r="C256" s="217">
        <v>44104</v>
      </c>
      <c r="D256" s="217" t="e">
        <f>VLOOKUP($B256,#REF!,3,FALSE)</f>
        <v>#REF!</v>
      </c>
      <c r="E256" s="217">
        <v>44106</v>
      </c>
      <c r="F256" t="s">
        <v>614</v>
      </c>
      <c r="G256">
        <v>71415</v>
      </c>
      <c r="H256" t="s">
        <v>748</v>
      </c>
      <c r="I256" t="s">
        <v>616</v>
      </c>
      <c r="J256" t="s">
        <v>617</v>
      </c>
      <c r="K256">
        <v>92140</v>
      </c>
      <c r="L256">
        <v>2001</v>
      </c>
      <c r="M256">
        <v>11363</v>
      </c>
      <c r="N256" t="s">
        <v>614</v>
      </c>
      <c r="O256">
        <v>118983</v>
      </c>
      <c r="P256" t="s">
        <v>737</v>
      </c>
      <c r="Q256" t="s">
        <v>738</v>
      </c>
      <c r="V256" t="s">
        <v>739</v>
      </c>
      <c r="W256" t="s">
        <v>739</v>
      </c>
      <c r="Y256" t="s">
        <v>841</v>
      </c>
      <c r="Z256">
        <v>87</v>
      </c>
      <c r="AA256" s="217">
        <v>44104</v>
      </c>
      <c r="AB256">
        <v>11284.25</v>
      </c>
      <c r="AC256" t="s">
        <v>625</v>
      </c>
      <c r="AD256" s="219">
        <v>60.59</v>
      </c>
      <c r="AE256" t="s">
        <v>741</v>
      </c>
      <c r="AF256">
        <v>2020</v>
      </c>
      <c r="AG256">
        <v>9</v>
      </c>
    </row>
    <row r="257" spans="1:33">
      <c r="A257" t="s">
        <v>734</v>
      </c>
      <c r="B257" t="s">
        <v>845</v>
      </c>
      <c r="C257" s="217">
        <v>44104</v>
      </c>
      <c r="D257" s="217" t="e">
        <f>VLOOKUP($B257,#REF!,3,FALSE)</f>
        <v>#REF!</v>
      </c>
      <c r="E257" s="217">
        <v>44106</v>
      </c>
      <c r="F257" t="s">
        <v>614</v>
      </c>
      <c r="G257">
        <v>71440</v>
      </c>
      <c r="H257" t="s">
        <v>743</v>
      </c>
      <c r="I257" t="s">
        <v>616</v>
      </c>
      <c r="J257" t="s">
        <v>617</v>
      </c>
      <c r="K257">
        <v>92140</v>
      </c>
      <c r="L257">
        <v>2001</v>
      </c>
      <c r="M257">
        <v>11363</v>
      </c>
      <c r="N257" t="s">
        <v>614</v>
      </c>
      <c r="O257">
        <v>118983</v>
      </c>
      <c r="P257" t="s">
        <v>737</v>
      </c>
      <c r="Q257" t="s">
        <v>738</v>
      </c>
      <c r="V257" t="s">
        <v>739</v>
      </c>
      <c r="W257" t="s">
        <v>739</v>
      </c>
      <c r="Y257" t="s">
        <v>841</v>
      </c>
      <c r="Z257">
        <v>93</v>
      </c>
      <c r="AA257" s="217">
        <v>44104</v>
      </c>
      <c r="AB257">
        <v>12896.29</v>
      </c>
      <c r="AC257" t="s">
        <v>625</v>
      </c>
      <c r="AD257" s="219">
        <v>69.25</v>
      </c>
      <c r="AE257" t="s">
        <v>741</v>
      </c>
      <c r="AF257">
        <v>2020</v>
      </c>
      <c r="AG257">
        <v>9</v>
      </c>
    </row>
    <row r="258" spans="1:33">
      <c r="A258" t="s">
        <v>734</v>
      </c>
      <c r="B258" t="s">
        <v>837</v>
      </c>
      <c r="C258" s="217">
        <v>44135</v>
      </c>
      <c r="D258" s="217" t="e">
        <f>VLOOKUP($B258,#REF!,3,FALSE)</f>
        <v>#REF!</v>
      </c>
      <c r="E258" s="217">
        <v>44138</v>
      </c>
      <c r="F258" t="s">
        <v>614</v>
      </c>
      <c r="G258">
        <v>71440</v>
      </c>
      <c r="H258" t="s">
        <v>743</v>
      </c>
      <c r="I258" t="s">
        <v>616</v>
      </c>
      <c r="J258" t="s">
        <v>617</v>
      </c>
      <c r="K258">
        <v>92140</v>
      </c>
      <c r="L258">
        <v>2001</v>
      </c>
      <c r="M258">
        <v>11363</v>
      </c>
      <c r="N258" t="s">
        <v>614</v>
      </c>
      <c r="O258">
        <v>118983</v>
      </c>
      <c r="P258" t="s">
        <v>737</v>
      </c>
      <c r="Q258" t="s">
        <v>738</v>
      </c>
      <c r="V258" t="s">
        <v>739</v>
      </c>
      <c r="W258" t="s">
        <v>739</v>
      </c>
      <c r="Y258" t="s">
        <v>835</v>
      </c>
      <c r="Z258">
        <v>94</v>
      </c>
      <c r="AA258" s="217">
        <v>44135</v>
      </c>
      <c r="AB258">
        <v>16137.91</v>
      </c>
      <c r="AC258" t="s">
        <v>625</v>
      </c>
      <c r="AD258" s="219">
        <v>87.23</v>
      </c>
      <c r="AE258" t="s">
        <v>741</v>
      </c>
      <c r="AF258">
        <v>2020</v>
      </c>
      <c r="AG258">
        <v>10</v>
      </c>
    </row>
    <row r="259" spans="1:33">
      <c r="A259" t="s">
        <v>734</v>
      </c>
      <c r="B259" t="s">
        <v>836</v>
      </c>
      <c r="C259" s="217">
        <v>44135</v>
      </c>
      <c r="D259" s="217" t="e">
        <f>VLOOKUP($B259,#REF!,3,FALSE)</f>
        <v>#REF!</v>
      </c>
      <c r="E259" s="217">
        <v>44138</v>
      </c>
      <c r="F259" t="s">
        <v>614</v>
      </c>
      <c r="G259">
        <v>71410</v>
      </c>
      <c r="H259" t="s">
        <v>746</v>
      </c>
      <c r="I259" t="s">
        <v>616</v>
      </c>
      <c r="J259" t="s">
        <v>617</v>
      </c>
      <c r="K259">
        <v>92140</v>
      </c>
      <c r="L259">
        <v>2001</v>
      </c>
      <c r="M259">
        <v>11363</v>
      </c>
      <c r="N259" t="s">
        <v>614</v>
      </c>
      <c r="O259">
        <v>118983</v>
      </c>
      <c r="P259" t="s">
        <v>737</v>
      </c>
      <c r="Q259" t="s">
        <v>738</v>
      </c>
      <c r="V259" t="s">
        <v>739</v>
      </c>
      <c r="W259" t="s">
        <v>739</v>
      </c>
      <c r="Y259" t="s">
        <v>835</v>
      </c>
      <c r="Z259">
        <v>82</v>
      </c>
      <c r="AA259" s="217">
        <v>44135</v>
      </c>
      <c r="AB259">
        <v>2017.24</v>
      </c>
      <c r="AC259" t="s">
        <v>625</v>
      </c>
      <c r="AD259" s="219">
        <v>10.9</v>
      </c>
      <c r="AE259" t="s">
        <v>741</v>
      </c>
      <c r="AF259">
        <v>2020</v>
      </c>
      <c r="AG259">
        <v>10</v>
      </c>
    </row>
    <row r="260" spans="1:33">
      <c r="A260" t="s">
        <v>734</v>
      </c>
      <c r="B260" t="s">
        <v>840</v>
      </c>
      <c r="C260" s="217">
        <v>44135</v>
      </c>
      <c r="D260" s="217" t="e">
        <f>VLOOKUP($B260,#REF!,3,FALSE)</f>
        <v>#REF!</v>
      </c>
      <c r="E260" s="217">
        <v>44138</v>
      </c>
      <c r="F260" t="s">
        <v>614</v>
      </c>
      <c r="G260">
        <v>75705</v>
      </c>
      <c r="H260" t="s">
        <v>839</v>
      </c>
      <c r="I260" t="s">
        <v>616</v>
      </c>
      <c r="J260" t="s">
        <v>617</v>
      </c>
      <c r="K260">
        <v>92140</v>
      </c>
      <c r="L260">
        <v>2001</v>
      </c>
      <c r="M260">
        <v>11363</v>
      </c>
      <c r="N260" t="s">
        <v>614</v>
      </c>
      <c r="O260">
        <v>118983</v>
      </c>
      <c r="P260" t="s">
        <v>737</v>
      </c>
      <c r="Q260" t="s">
        <v>738</v>
      </c>
      <c r="V260" t="s">
        <v>739</v>
      </c>
      <c r="W260" t="s">
        <v>739</v>
      </c>
      <c r="Y260" t="s">
        <v>835</v>
      </c>
      <c r="Z260">
        <v>100</v>
      </c>
      <c r="AA260" s="217">
        <v>44135</v>
      </c>
      <c r="AB260">
        <v>6051.72</v>
      </c>
      <c r="AC260" t="s">
        <v>625</v>
      </c>
      <c r="AD260" s="219">
        <v>32.71</v>
      </c>
      <c r="AE260" t="s">
        <v>741</v>
      </c>
      <c r="AF260">
        <v>2020</v>
      </c>
      <c r="AG260">
        <v>10</v>
      </c>
    </row>
    <row r="261" spans="1:33">
      <c r="A261" t="s">
        <v>734</v>
      </c>
      <c r="B261" t="s">
        <v>838</v>
      </c>
      <c r="C261" s="217">
        <v>44135</v>
      </c>
      <c r="D261" s="217" t="e">
        <f>VLOOKUP($B261,#REF!,3,FALSE)</f>
        <v>#REF!</v>
      </c>
      <c r="E261" s="217">
        <v>44138</v>
      </c>
      <c r="F261" t="s">
        <v>614</v>
      </c>
      <c r="G261">
        <v>71415</v>
      </c>
      <c r="H261" t="s">
        <v>748</v>
      </c>
      <c r="I261" t="s">
        <v>616</v>
      </c>
      <c r="J261" t="s">
        <v>617</v>
      </c>
      <c r="K261">
        <v>92140</v>
      </c>
      <c r="L261">
        <v>2001</v>
      </c>
      <c r="M261">
        <v>11363</v>
      </c>
      <c r="N261" t="s">
        <v>614</v>
      </c>
      <c r="O261">
        <v>118983</v>
      </c>
      <c r="P261" t="s">
        <v>737</v>
      </c>
      <c r="Q261" t="s">
        <v>738</v>
      </c>
      <c r="V261" t="s">
        <v>739</v>
      </c>
      <c r="W261" t="s">
        <v>739</v>
      </c>
      <c r="Y261" t="s">
        <v>835</v>
      </c>
      <c r="Z261">
        <v>88</v>
      </c>
      <c r="AA261" s="217">
        <v>44135</v>
      </c>
      <c r="AB261">
        <v>14120.68</v>
      </c>
      <c r="AC261" t="s">
        <v>625</v>
      </c>
      <c r="AD261" s="219">
        <v>76.319999999999993</v>
      </c>
      <c r="AE261" t="s">
        <v>741</v>
      </c>
      <c r="AF261">
        <v>2020</v>
      </c>
      <c r="AG261">
        <v>10</v>
      </c>
    </row>
    <row r="262" spans="1:33">
      <c r="A262" s="265" t="s">
        <v>734</v>
      </c>
      <c r="B262" s="265" t="s">
        <v>1323</v>
      </c>
      <c r="C262" s="266">
        <v>44165</v>
      </c>
      <c r="D262" s="266" t="e">
        <f>VLOOKUP($B262,#REF!,3,FALSE)</f>
        <v>#REF!</v>
      </c>
      <c r="E262" s="266">
        <v>44165</v>
      </c>
      <c r="F262" s="265" t="s">
        <v>614</v>
      </c>
      <c r="G262" s="265">
        <v>75705</v>
      </c>
      <c r="H262" s="265" t="s">
        <v>839</v>
      </c>
      <c r="I262" s="265" t="s">
        <v>616</v>
      </c>
      <c r="J262" s="265" t="s">
        <v>617</v>
      </c>
      <c r="K262" s="265">
        <v>92140</v>
      </c>
      <c r="L262" s="265">
        <v>2001</v>
      </c>
      <c r="M262" s="265">
        <v>11363</v>
      </c>
      <c r="N262" s="265" t="s">
        <v>614</v>
      </c>
      <c r="O262" s="265">
        <v>118983</v>
      </c>
      <c r="P262" s="265" t="s">
        <v>737</v>
      </c>
      <c r="Q262" s="265" t="s">
        <v>738</v>
      </c>
      <c r="R262" s="265"/>
      <c r="S262" s="265"/>
      <c r="T262" s="265"/>
      <c r="U262" s="265"/>
      <c r="V262" s="265" t="s">
        <v>739</v>
      </c>
      <c r="W262" s="265" t="s">
        <v>739</v>
      </c>
      <c r="X262" s="265"/>
      <c r="Y262" s="265" t="s">
        <v>1324</v>
      </c>
      <c r="Z262" s="265">
        <v>96</v>
      </c>
      <c r="AA262" s="266">
        <v>44165</v>
      </c>
      <c r="AB262" s="265">
        <v>10458.56</v>
      </c>
      <c r="AC262" s="265" t="s">
        <v>625</v>
      </c>
      <c r="AD262" s="267">
        <v>56.77</v>
      </c>
      <c r="AE262" s="265" t="s">
        <v>741</v>
      </c>
      <c r="AF262" s="265">
        <v>2020</v>
      </c>
      <c r="AG262" s="265">
        <v>11</v>
      </c>
    </row>
    <row r="263" spans="1:33">
      <c r="A263" s="265" t="s">
        <v>734</v>
      </c>
      <c r="B263" s="265" t="s">
        <v>1325</v>
      </c>
      <c r="C263" s="266">
        <v>44165</v>
      </c>
      <c r="D263" s="266" t="e">
        <f>VLOOKUP($B263,#REF!,3,FALSE)</f>
        <v>#REF!</v>
      </c>
      <c r="E263" s="266">
        <v>44165</v>
      </c>
      <c r="F263" s="265" t="s">
        <v>614</v>
      </c>
      <c r="G263" s="265">
        <v>71410</v>
      </c>
      <c r="H263" s="265" t="s">
        <v>746</v>
      </c>
      <c r="I263" s="265" t="s">
        <v>616</v>
      </c>
      <c r="J263" s="265" t="s">
        <v>617</v>
      </c>
      <c r="K263" s="265">
        <v>92140</v>
      </c>
      <c r="L263" s="265">
        <v>2001</v>
      </c>
      <c r="M263" s="265">
        <v>11363</v>
      </c>
      <c r="N263" s="265" t="s">
        <v>614</v>
      </c>
      <c r="O263" s="265">
        <v>118983</v>
      </c>
      <c r="P263" s="265" t="s">
        <v>737</v>
      </c>
      <c r="Q263" s="265" t="s">
        <v>738</v>
      </c>
      <c r="R263" s="265"/>
      <c r="S263" s="265"/>
      <c r="T263" s="265"/>
      <c r="U263" s="265"/>
      <c r="V263" s="265" t="s">
        <v>739</v>
      </c>
      <c r="W263" s="265" t="s">
        <v>739</v>
      </c>
      <c r="X263" s="265"/>
      <c r="Y263" s="265" t="s">
        <v>1324</v>
      </c>
      <c r="Z263" s="265">
        <v>81</v>
      </c>
      <c r="AA263" s="266">
        <v>44165</v>
      </c>
      <c r="AB263" s="265">
        <v>3486.18</v>
      </c>
      <c r="AC263" s="265" t="s">
        <v>625</v>
      </c>
      <c r="AD263" s="267">
        <v>18.920000000000002</v>
      </c>
      <c r="AE263" s="265" t="s">
        <v>741</v>
      </c>
      <c r="AF263" s="265">
        <v>2020</v>
      </c>
      <c r="AG263" s="265">
        <v>11</v>
      </c>
    </row>
    <row r="264" spans="1:33">
      <c r="A264" s="265" t="s">
        <v>734</v>
      </c>
      <c r="B264" s="265" t="s">
        <v>1326</v>
      </c>
      <c r="C264" s="266">
        <v>44165</v>
      </c>
      <c r="D264" s="266" t="e">
        <f>VLOOKUP($B264,#REF!,3,FALSE)</f>
        <v>#REF!</v>
      </c>
      <c r="E264" s="266">
        <v>44165</v>
      </c>
      <c r="F264" s="265" t="s">
        <v>614</v>
      </c>
      <c r="G264" s="265">
        <v>71440</v>
      </c>
      <c r="H264" s="265" t="s">
        <v>743</v>
      </c>
      <c r="I264" s="265" t="s">
        <v>616</v>
      </c>
      <c r="J264" s="265" t="s">
        <v>617</v>
      </c>
      <c r="K264" s="265">
        <v>92140</v>
      </c>
      <c r="L264" s="265">
        <v>2001</v>
      </c>
      <c r="M264" s="265">
        <v>11363</v>
      </c>
      <c r="N264" s="265" t="s">
        <v>614</v>
      </c>
      <c r="O264" s="265">
        <v>118983</v>
      </c>
      <c r="P264" s="265" t="s">
        <v>737</v>
      </c>
      <c r="Q264" s="265" t="s">
        <v>738</v>
      </c>
      <c r="R264" s="265"/>
      <c r="S264" s="265"/>
      <c r="T264" s="265"/>
      <c r="U264" s="265"/>
      <c r="V264" s="265" t="s">
        <v>739</v>
      </c>
      <c r="W264" s="265" t="s">
        <v>739</v>
      </c>
      <c r="X264" s="265"/>
      <c r="Y264" s="265" t="s">
        <v>1324</v>
      </c>
      <c r="Z264" s="265">
        <v>91</v>
      </c>
      <c r="AA264" s="266">
        <v>44165</v>
      </c>
      <c r="AB264" s="265">
        <v>27889.51</v>
      </c>
      <c r="AC264" s="265" t="s">
        <v>625</v>
      </c>
      <c r="AD264" s="267">
        <v>151.37</v>
      </c>
      <c r="AE264" s="265" t="s">
        <v>741</v>
      </c>
      <c r="AF264" s="265">
        <v>2020</v>
      </c>
      <c r="AG264" s="265">
        <v>11</v>
      </c>
    </row>
    <row r="265" spans="1:33">
      <c r="A265" s="265" t="s">
        <v>734</v>
      </c>
      <c r="B265" s="265" t="s">
        <v>1327</v>
      </c>
      <c r="C265" s="266">
        <v>44165</v>
      </c>
      <c r="D265" s="266" t="e">
        <f>VLOOKUP($B265,#REF!,3,FALSE)</f>
        <v>#REF!</v>
      </c>
      <c r="E265" s="266">
        <v>44165</v>
      </c>
      <c r="F265" s="265" t="s">
        <v>614</v>
      </c>
      <c r="G265" s="265">
        <v>71415</v>
      </c>
      <c r="H265" s="265" t="s">
        <v>748</v>
      </c>
      <c r="I265" s="265" t="s">
        <v>616</v>
      </c>
      <c r="J265" s="265" t="s">
        <v>617</v>
      </c>
      <c r="K265" s="265">
        <v>92140</v>
      </c>
      <c r="L265" s="265">
        <v>2001</v>
      </c>
      <c r="M265" s="265">
        <v>11363</v>
      </c>
      <c r="N265" s="265" t="s">
        <v>614</v>
      </c>
      <c r="O265" s="265">
        <v>118983</v>
      </c>
      <c r="P265" s="265" t="s">
        <v>737</v>
      </c>
      <c r="Q265" s="265" t="s">
        <v>738</v>
      </c>
      <c r="R265" s="265"/>
      <c r="S265" s="265"/>
      <c r="T265" s="265"/>
      <c r="U265" s="265"/>
      <c r="V265" s="265" t="s">
        <v>739</v>
      </c>
      <c r="W265" s="265" t="s">
        <v>739</v>
      </c>
      <c r="X265" s="265"/>
      <c r="Y265" s="265" t="s">
        <v>1324</v>
      </c>
      <c r="Z265" s="265">
        <v>86</v>
      </c>
      <c r="AA265" s="266">
        <v>44165</v>
      </c>
      <c r="AB265" s="265">
        <v>24403.31</v>
      </c>
      <c r="AC265" s="265" t="s">
        <v>625</v>
      </c>
      <c r="AD265" s="267">
        <v>132.44999999999999</v>
      </c>
      <c r="AE265" s="265" t="s">
        <v>741</v>
      </c>
      <c r="AF265" s="265">
        <v>2020</v>
      </c>
      <c r="AG265" s="265">
        <v>11</v>
      </c>
    </row>
    <row r="266" spans="1:33">
      <c r="A266" s="265" t="s">
        <v>734</v>
      </c>
      <c r="B266" s="265" t="s">
        <v>1328</v>
      </c>
      <c r="C266" s="266">
        <v>44196</v>
      </c>
      <c r="D266" s="266" t="e">
        <f>VLOOKUP($B266,#REF!,3,FALSE)</f>
        <v>#REF!</v>
      </c>
      <c r="E266" s="266">
        <v>44200</v>
      </c>
      <c r="F266" s="265" t="s">
        <v>614</v>
      </c>
      <c r="G266" s="265">
        <v>71440</v>
      </c>
      <c r="H266" s="265" t="s">
        <v>743</v>
      </c>
      <c r="I266" s="265" t="s">
        <v>616</v>
      </c>
      <c r="J266" s="265" t="s">
        <v>617</v>
      </c>
      <c r="K266" s="265">
        <v>92140</v>
      </c>
      <c r="L266" s="265">
        <v>2001</v>
      </c>
      <c r="M266" s="265">
        <v>11363</v>
      </c>
      <c r="N266" s="265" t="s">
        <v>614</v>
      </c>
      <c r="O266" s="265">
        <v>118983</v>
      </c>
      <c r="P266" s="265" t="s">
        <v>737</v>
      </c>
      <c r="Q266" s="265" t="s">
        <v>738</v>
      </c>
      <c r="R266" s="265"/>
      <c r="S266" s="265"/>
      <c r="T266" s="265"/>
      <c r="U266" s="265"/>
      <c r="V266" s="265" t="s">
        <v>739</v>
      </c>
      <c r="W266" s="265" t="s">
        <v>739</v>
      </c>
      <c r="X266" s="265"/>
      <c r="Y266" s="265" t="s">
        <v>1329</v>
      </c>
      <c r="Z266" s="265">
        <v>90</v>
      </c>
      <c r="AA266" s="266">
        <v>44196</v>
      </c>
      <c r="AB266" s="265">
        <v>27889.51</v>
      </c>
      <c r="AC266" s="265" t="s">
        <v>625</v>
      </c>
      <c r="AD266" s="267">
        <v>150.66999999999999</v>
      </c>
      <c r="AE266" s="265" t="s">
        <v>741</v>
      </c>
      <c r="AF266" s="265">
        <v>2020</v>
      </c>
      <c r="AG266" s="265">
        <v>12</v>
      </c>
    </row>
    <row r="267" spans="1:33">
      <c r="A267" s="265" t="s">
        <v>734</v>
      </c>
      <c r="B267" s="265" t="s">
        <v>1330</v>
      </c>
      <c r="C267" s="266">
        <v>44196</v>
      </c>
      <c r="D267" s="266" t="e">
        <f>VLOOKUP($B267,#REF!,3,FALSE)</f>
        <v>#REF!</v>
      </c>
      <c r="E267" s="266">
        <v>44200</v>
      </c>
      <c r="F267" s="265" t="s">
        <v>614</v>
      </c>
      <c r="G267" s="265">
        <v>71415</v>
      </c>
      <c r="H267" s="265" t="s">
        <v>748</v>
      </c>
      <c r="I267" s="265" t="s">
        <v>616</v>
      </c>
      <c r="J267" s="265" t="s">
        <v>617</v>
      </c>
      <c r="K267" s="265">
        <v>92140</v>
      </c>
      <c r="L267" s="265">
        <v>2001</v>
      </c>
      <c r="M267" s="265">
        <v>11363</v>
      </c>
      <c r="N267" s="265" t="s">
        <v>614</v>
      </c>
      <c r="O267" s="265">
        <v>118983</v>
      </c>
      <c r="P267" s="265" t="s">
        <v>737</v>
      </c>
      <c r="Q267" s="265" t="s">
        <v>738</v>
      </c>
      <c r="R267" s="265"/>
      <c r="S267" s="265"/>
      <c r="T267" s="265"/>
      <c r="U267" s="265"/>
      <c r="V267" s="265" t="s">
        <v>739</v>
      </c>
      <c r="W267" s="265" t="s">
        <v>739</v>
      </c>
      <c r="X267" s="265"/>
      <c r="Y267" s="265" t="s">
        <v>1329</v>
      </c>
      <c r="Z267" s="265">
        <v>85</v>
      </c>
      <c r="AA267" s="266">
        <v>44196</v>
      </c>
      <c r="AB267" s="265">
        <v>24403.31</v>
      </c>
      <c r="AC267" s="265" t="s">
        <v>625</v>
      </c>
      <c r="AD267" s="267">
        <v>131.84</v>
      </c>
      <c r="AE267" s="265" t="s">
        <v>741</v>
      </c>
      <c r="AF267" s="265">
        <v>2020</v>
      </c>
      <c r="AG267" s="265">
        <v>12</v>
      </c>
    </row>
    <row r="268" spans="1:33">
      <c r="A268" s="265" t="s">
        <v>734</v>
      </c>
      <c r="B268" s="265" t="s">
        <v>1331</v>
      </c>
      <c r="C268" s="266">
        <v>44196</v>
      </c>
      <c r="D268" s="266" t="e">
        <f>VLOOKUP($B268,#REF!,3,FALSE)</f>
        <v>#REF!</v>
      </c>
      <c r="E268" s="266">
        <v>44200</v>
      </c>
      <c r="F268" s="265" t="s">
        <v>614</v>
      </c>
      <c r="G268" s="265">
        <v>71410</v>
      </c>
      <c r="H268" s="265" t="s">
        <v>746</v>
      </c>
      <c r="I268" s="265" t="s">
        <v>616</v>
      </c>
      <c r="J268" s="265" t="s">
        <v>617</v>
      </c>
      <c r="K268" s="265">
        <v>92140</v>
      </c>
      <c r="L268" s="265">
        <v>2001</v>
      </c>
      <c r="M268" s="265">
        <v>11363</v>
      </c>
      <c r="N268" s="265" t="s">
        <v>614</v>
      </c>
      <c r="O268" s="265">
        <v>118983</v>
      </c>
      <c r="P268" s="265" t="s">
        <v>737</v>
      </c>
      <c r="Q268" s="265" t="s">
        <v>738</v>
      </c>
      <c r="R268" s="265"/>
      <c r="S268" s="265"/>
      <c r="T268" s="265"/>
      <c r="U268" s="265"/>
      <c r="V268" s="265" t="s">
        <v>739</v>
      </c>
      <c r="W268" s="265" t="s">
        <v>739</v>
      </c>
      <c r="X268" s="265"/>
      <c r="Y268" s="265" t="s">
        <v>1329</v>
      </c>
      <c r="Z268" s="265">
        <v>80</v>
      </c>
      <c r="AA268" s="266">
        <v>44196</v>
      </c>
      <c r="AB268" s="265">
        <v>3486.18</v>
      </c>
      <c r="AC268" s="265" t="s">
        <v>625</v>
      </c>
      <c r="AD268" s="267">
        <v>18.829999999999998</v>
      </c>
      <c r="AE268" s="265" t="s">
        <v>741</v>
      </c>
      <c r="AF268" s="265">
        <v>2020</v>
      </c>
      <c r="AG268" s="265">
        <v>12</v>
      </c>
    </row>
    <row r="269" spans="1:33">
      <c r="A269" s="265" t="s">
        <v>734</v>
      </c>
      <c r="B269" s="265" t="s">
        <v>1332</v>
      </c>
      <c r="C269" s="266">
        <v>44196</v>
      </c>
      <c r="D269" s="266" t="e">
        <f>VLOOKUP($B269,#REF!,3,FALSE)</f>
        <v>#REF!</v>
      </c>
      <c r="E269" s="266">
        <v>44200</v>
      </c>
      <c r="F269" s="265" t="s">
        <v>614</v>
      </c>
      <c r="G269" s="265">
        <v>75705</v>
      </c>
      <c r="H269" s="265" t="s">
        <v>839</v>
      </c>
      <c r="I269" s="265" t="s">
        <v>616</v>
      </c>
      <c r="J269" s="265" t="s">
        <v>617</v>
      </c>
      <c r="K269" s="265">
        <v>92140</v>
      </c>
      <c r="L269" s="265">
        <v>2001</v>
      </c>
      <c r="M269" s="265">
        <v>11363</v>
      </c>
      <c r="N269" s="265" t="s">
        <v>614</v>
      </c>
      <c r="O269" s="265">
        <v>118983</v>
      </c>
      <c r="P269" s="265" t="s">
        <v>737</v>
      </c>
      <c r="Q269" s="265" t="s">
        <v>738</v>
      </c>
      <c r="R269" s="265"/>
      <c r="S269" s="265"/>
      <c r="T269" s="265"/>
      <c r="U269" s="265"/>
      <c r="V269" s="265" t="s">
        <v>739</v>
      </c>
      <c r="W269" s="265" t="s">
        <v>739</v>
      </c>
      <c r="X269" s="265"/>
      <c r="Y269" s="265" t="s">
        <v>1329</v>
      </c>
      <c r="Z269" s="265">
        <v>95</v>
      </c>
      <c r="AA269" s="266">
        <v>44196</v>
      </c>
      <c r="AB269" s="265">
        <v>10458.56</v>
      </c>
      <c r="AC269" s="265" t="s">
        <v>625</v>
      </c>
      <c r="AD269" s="267">
        <v>56.5</v>
      </c>
      <c r="AE269" s="265" t="s">
        <v>741</v>
      </c>
      <c r="AF269" s="265">
        <v>2020</v>
      </c>
      <c r="AG269" s="265">
        <v>12</v>
      </c>
    </row>
    <row r="270" spans="1:33">
      <c r="A270" t="s">
        <v>728</v>
      </c>
      <c r="B270" t="s">
        <v>749</v>
      </c>
      <c r="C270" s="217">
        <v>43795</v>
      </c>
      <c r="D270" s="217" t="e">
        <f>VLOOKUP($B270,#REF!,3,FALSE)</f>
        <v>#REF!</v>
      </c>
      <c r="E270" s="217">
        <v>43829</v>
      </c>
      <c r="F270" t="s">
        <v>614</v>
      </c>
      <c r="G270">
        <v>14015</v>
      </c>
      <c r="H270" t="s">
        <v>750</v>
      </c>
      <c r="I270" t="s">
        <v>616</v>
      </c>
      <c r="J270" t="s">
        <v>617</v>
      </c>
      <c r="K270">
        <v>92140</v>
      </c>
      <c r="L270">
        <v>2001</v>
      </c>
      <c r="M270">
        <v>11363</v>
      </c>
      <c r="N270" t="s">
        <v>614</v>
      </c>
      <c r="O270">
        <v>118983</v>
      </c>
      <c r="P270" t="s">
        <v>751</v>
      </c>
      <c r="Q270" t="s">
        <v>752</v>
      </c>
      <c r="R270" t="s">
        <v>620</v>
      </c>
      <c r="V270" t="s">
        <v>620</v>
      </c>
      <c r="Y270" t="s">
        <v>753</v>
      </c>
      <c r="Z270">
        <v>6</v>
      </c>
      <c r="AA270" s="217">
        <v>43795</v>
      </c>
      <c r="AB270">
        <v>-700000</v>
      </c>
      <c r="AC270" t="s">
        <v>696</v>
      </c>
      <c r="AD270" s="219">
        <v>-700000</v>
      </c>
      <c r="AE270" t="s">
        <v>754</v>
      </c>
      <c r="AF270">
        <v>2019</v>
      </c>
      <c r="AG270">
        <v>11</v>
      </c>
    </row>
    <row r="271" spans="1:33">
      <c r="A271" s="265" t="s">
        <v>728</v>
      </c>
      <c r="B271" s="265" t="s">
        <v>1333</v>
      </c>
      <c r="C271" s="266">
        <v>44281</v>
      </c>
      <c r="D271" s="266" t="e">
        <f>VLOOKUP($B271,#REF!,3,FALSE)</f>
        <v>#REF!</v>
      </c>
      <c r="E271" s="266">
        <v>44292</v>
      </c>
      <c r="F271" s="265" t="s">
        <v>614</v>
      </c>
      <c r="G271" s="265">
        <v>14015</v>
      </c>
      <c r="H271" s="265" t="s">
        <v>750</v>
      </c>
      <c r="I271" s="265" t="s">
        <v>616</v>
      </c>
      <c r="J271" s="265" t="s">
        <v>617</v>
      </c>
      <c r="K271" s="265">
        <v>92140</v>
      </c>
      <c r="L271" s="265">
        <v>2001</v>
      </c>
      <c r="M271" s="265">
        <v>11363</v>
      </c>
      <c r="N271" s="265" t="s">
        <v>614</v>
      </c>
      <c r="O271" s="265">
        <v>118983</v>
      </c>
      <c r="P271" s="265" t="s">
        <v>751</v>
      </c>
      <c r="Q271" s="265" t="s">
        <v>752</v>
      </c>
      <c r="R271" s="265" t="s">
        <v>620</v>
      </c>
      <c r="S271" s="265"/>
      <c r="T271" s="265"/>
      <c r="U271" s="265"/>
      <c r="V271" s="265" t="s">
        <v>620</v>
      </c>
      <c r="W271" s="265"/>
      <c r="X271" s="265"/>
      <c r="Y271" s="265" t="s">
        <v>1334</v>
      </c>
      <c r="Z271" s="265">
        <v>2</v>
      </c>
      <c r="AA271" s="266">
        <v>44281</v>
      </c>
      <c r="AB271" s="265">
        <v>-300000</v>
      </c>
      <c r="AC271" s="265" t="s">
        <v>696</v>
      </c>
      <c r="AD271" s="267">
        <v>-300000</v>
      </c>
      <c r="AE271" s="265" t="s">
        <v>754</v>
      </c>
      <c r="AF271" s="265">
        <v>2021</v>
      </c>
      <c r="AG271" s="265">
        <v>3</v>
      </c>
    </row>
    <row r="272" spans="1:33">
      <c r="A272" t="s">
        <v>755</v>
      </c>
      <c r="B272" t="s">
        <v>756</v>
      </c>
      <c r="C272" s="217">
        <v>43909</v>
      </c>
      <c r="D272" s="217" t="e">
        <f>VLOOKUP($B272,#REF!,3,FALSE)</f>
        <v>#REF!</v>
      </c>
      <c r="E272" s="217">
        <v>43910</v>
      </c>
      <c r="F272" t="s">
        <v>614</v>
      </c>
      <c r="G272">
        <v>71615</v>
      </c>
      <c r="H272" t="s">
        <v>757</v>
      </c>
      <c r="I272" t="s">
        <v>616</v>
      </c>
      <c r="J272" t="s">
        <v>617</v>
      </c>
      <c r="K272">
        <v>92140</v>
      </c>
      <c r="L272">
        <v>2001</v>
      </c>
      <c r="M272">
        <v>11363</v>
      </c>
      <c r="N272" t="s">
        <v>614</v>
      </c>
      <c r="O272">
        <v>118983</v>
      </c>
      <c r="P272" t="s">
        <v>618</v>
      </c>
      <c r="Q272" t="s">
        <v>758</v>
      </c>
      <c r="R272" t="s">
        <v>620</v>
      </c>
      <c r="V272" t="s">
        <v>759</v>
      </c>
      <c r="Y272" t="s">
        <v>760</v>
      </c>
      <c r="Z272">
        <v>2</v>
      </c>
      <c r="AA272" s="217">
        <v>43909</v>
      </c>
      <c r="AB272">
        <v>-46618.239999999998</v>
      </c>
      <c r="AC272" t="s">
        <v>636</v>
      </c>
      <c r="AD272" s="219">
        <v>-1472</v>
      </c>
      <c r="AE272" t="s">
        <v>754</v>
      </c>
      <c r="AF272">
        <v>2020</v>
      </c>
      <c r="AG272">
        <v>3</v>
      </c>
    </row>
    <row r="273" spans="1:33">
      <c r="A273" t="s">
        <v>755</v>
      </c>
      <c r="B273" t="s">
        <v>761</v>
      </c>
      <c r="C273" s="217">
        <v>43909</v>
      </c>
      <c r="D273" s="217" t="e">
        <f>VLOOKUP($B273,#REF!,3,FALSE)</f>
        <v>#REF!</v>
      </c>
      <c r="E273" s="217">
        <v>43910</v>
      </c>
      <c r="F273" t="s">
        <v>614</v>
      </c>
      <c r="G273">
        <v>71615</v>
      </c>
      <c r="H273" t="s">
        <v>757</v>
      </c>
      <c r="I273" t="s">
        <v>616</v>
      </c>
      <c r="J273" t="s">
        <v>617</v>
      </c>
      <c r="K273">
        <v>92140</v>
      </c>
      <c r="L273">
        <v>2001</v>
      </c>
      <c r="M273">
        <v>11363</v>
      </c>
      <c r="N273" t="s">
        <v>614</v>
      </c>
      <c r="O273">
        <v>118983</v>
      </c>
      <c r="P273" t="s">
        <v>618</v>
      </c>
      <c r="Q273" t="s">
        <v>758</v>
      </c>
      <c r="R273" t="s">
        <v>620</v>
      </c>
      <c r="V273" t="s">
        <v>762</v>
      </c>
      <c r="Y273" t="s">
        <v>760</v>
      </c>
      <c r="Z273">
        <v>3</v>
      </c>
      <c r="AA273" s="217">
        <v>43909</v>
      </c>
      <c r="AB273">
        <v>-46618.239999999998</v>
      </c>
      <c r="AC273" t="s">
        <v>636</v>
      </c>
      <c r="AD273" s="219">
        <v>-1472</v>
      </c>
      <c r="AE273" t="s">
        <v>754</v>
      </c>
      <c r="AF273">
        <v>2020</v>
      </c>
      <c r="AG273">
        <v>3</v>
      </c>
    </row>
    <row r="274" spans="1:33">
      <c r="A274" t="s">
        <v>763</v>
      </c>
      <c r="B274" t="s">
        <v>834</v>
      </c>
      <c r="C274" s="217">
        <v>44098</v>
      </c>
      <c r="D274" s="217" t="e">
        <f>VLOOKUP($B274,#REF!,3,FALSE)</f>
        <v>#REF!</v>
      </c>
      <c r="E274" s="217">
        <v>44106</v>
      </c>
      <c r="F274" t="s">
        <v>614</v>
      </c>
      <c r="G274">
        <v>73505</v>
      </c>
      <c r="H274" t="s">
        <v>705</v>
      </c>
      <c r="I274" t="s">
        <v>616</v>
      </c>
      <c r="J274" t="s">
        <v>617</v>
      </c>
      <c r="K274">
        <v>92140</v>
      </c>
      <c r="L274">
        <v>2001</v>
      </c>
      <c r="M274">
        <v>11363</v>
      </c>
      <c r="N274" t="s">
        <v>614</v>
      </c>
      <c r="O274">
        <v>118983</v>
      </c>
      <c r="P274" t="s">
        <v>709</v>
      </c>
      <c r="Q274" t="s">
        <v>620</v>
      </c>
      <c r="R274" t="s">
        <v>620</v>
      </c>
      <c r="S274" t="s">
        <v>832</v>
      </c>
      <c r="V274" t="s">
        <v>833</v>
      </c>
      <c r="W274" t="s">
        <v>832</v>
      </c>
      <c r="Y274" t="s">
        <v>831</v>
      </c>
      <c r="Z274">
        <v>9</v>
      </c>
      <c r="AA274" s="217">
        <v>44098</v>
      </c>
      <c r="AB274">
        <v>837.19</v>
      </c>
      <c r="AC274" t="s">
        <v>696</v>
      </c>
      <c r="AD274" s="219">
        <v>837.19</v>
      </c>
      <c r="AE274" t="s">
        <v>767</v>
      </c>
      <c r="AF274">
        <v>2020</v>
      </c>
      <c r="AG274">
        <v>9</v>
      </c>
    </row>
    <row r="275" spans="1:33">
      <c r="A275" s="265" t="s">
        <v>763</v>
      </c>
      <c r="B275" s="265" t="s">
        <v>1335</v>
      </c>
      <c r="C275" s="266">
        <v>44329</v>
      </c>
      <c r="D275" s="266" t="e">
        <f>VLOOKUP($B275,#REF!,3,FALSE)</f>
        <v>#REF!</v>
      </c>
      <c r="E275" s="266">
        <v>44334</v>
      </c>
      <c r="F275" s="265" t="s">
        <v>614</v>
      </c>
      <c r="G275" s="265">
        <v>73505</v>
      </c>
      <c r="H275" s="265" t="s">
        <v>705</v>
      </c>
      <c r="I275" s="265" t="s">
        <v>616</v>
      </c>
      <c r="J275" s="265" t="s">
        <v>617</v>
      </c>
      <c r="K275" s="265">
        <v>92140</v>
      </c>
      <c r="L275" s="265">
        <v>2001</v>
      </c>
      <c r="M275" s="265">
        <v>11363</v>
      </c>
      <c r="N275" s="265" t="s">
        <v>614</v>
      </c>
      <c r="O275" s="265">
        <v>118983</v>
      </c>
      <c r="P275" s="265" t="s">
        <v>709</v>
      </c>
      <c r="Q275" s="265" t="s">
        <v>620</v>
      </c>
      <c r="R275" s="265" t="s">
        <v>620</v>
      </c>
      <c r="S275" s="265" t="s">
        <v>832</v>
      </c>
      <c r="T275" s="265"/>
      <c r="U275" s="265"/>
      <c r="V275" s="265" t="s">
        <v>1336</v>
      </c>
      <c r="W275" s="265" t="s">
        <v>832</v>
      </c>
      <c r="X275" s="265"/>
      <c r="Y275" s="265" t="s">
        <v>1337</v>
      </c>
      <c r="Z275" s="265">
        <v>10</v>
      </c>
      <c r="AA275" s="266">
        <v>44329</v>
      </c>
      <c r="AB275" s="265">
        <v>1316.75</v>
      </c>
      <c r="AC275" s="265" t="s">
        <v>696</v>
      </c>
      <c r="AD275" s="267">
        <v>1316.75</v>
      </c>
      <c r="AE275" s="265" t="s">
        <v>767</v>
      </c>
      <c r="AF275" s="265">
        <v>2021</v>
      </c>
      <c r="AG275" s="265">
        <v>5</v>
      </c>
    </row>
    <row r="276" spans="1:33">
      <c r="A276" t="s">
        <v>763</v>
      </c>
      <c r="B276" t="s">
        <v>764</v>
      </c>
      <c r="C276" s="217">
        <v>43800</v>
      </c>
      <c r="D276" s="217" t="e">
        <f>VLOOKUP($B276,#REF!,3,FALSE)</f>
        <v>#REF!</v>
      </c>
      <c r="E276" s="217">
        <v>43827</v>
      </c>
      <c r="F276" t="s">
        <v>614</v>
      </c>
      <c r="G276">
        <v>14015</v>
      </c>
      <c r="H276" t="s">
        <v>750</v>
      </c>
      <c r="I276" t="s">
        <v>616</v>
      </c>
      <c r="J276" t="s">
        <v>617</v>
      </c>
      <c r="K276">
        <v>92140</v>
      </c>
      <c r="L276">
        <v>2001</v>
      </c>
      <c r="M276">
        <v>11363</v>
      </c>
      <c r="N276" t="s">
        <v>614</v>
      </c>
      <c r="O276">
        <v>118983</v>
      </c>
      <c r="P276" t="s">
        <v>751</v>
      </c>
      <c r="Q276" t="s">
        <v>620</v>
      </c>
      <c r="R276" t="s">
        <v>620</v>
      </c>
      <c r="S276" t="s">
        <v>765</v>
      </c>
      <c r="V276" t="s">
        <v>620</v>
      </c>
      <c r="W276" t="s">
        <v>765</v>
      </c>
      <c r="Y276" t="s">
        <v>766</v>
      </c>
      <c r="Z276">
        <v>7</v>
      </c>
      <c r="AA276" s="217">
        <v>43800</v>
      </c>
      <c r="AB276">
        <v>700000</v>
      </c>
      <c r="AC276" t="s">
        <v>696</v>
      </c>
      <c r="AD276" s="219">
        <v>700000</v>
      </c>
      <c r="AE276" t="s">
        <v>767</v>
      </c>
      <c r="AF276">
        <v>2019</v>
      </c>
      <c r="AG276">
        <v>12</v>
      </c>
    </row>
    <row r="277" spans="1:33">
      <c r="A277" t="s">
        <v>763</v>
      </c>
      <c r="B277" t="s">
        <v>764</v>
      </c>
      <c r="C277" s="217">
        <v>43800</v>
      </c>
      <c r="D277" s="217" t="e">
        <f>VLOOKUP($B277,#REF!,3,FALSE)</f>
        <v>#REF!</v>
      </c>
      <c r="E277" s="217">
        <v>43827</v>
      </c>
      <c r="F277" t="s">
        <v>614</v>
      </c>
      <c r="G277">
        <v>14081</v>
      </c>
      <c r="H277" t="s">
        <v>733</v>
      </c>
      <c r="I277" t="s">
        <v>616</v>
      </c>
      <c r="J277" t="s">
        <v>617</v>
      </c>
      <c r="K277">
        <v>92140</v>
      </c>
      <c r="L277">
        <v>2001</v>
      </c>
      <c r="M277">
        <v>11363</v>
      </c>
      <c r="N277" t="s">
        <v>614</v>
      </c>
      <c r="O277">
        <v>118983</v>
      </c>
      <c r="P277" t="s">
        <v>751</v>
      </c>
      <c r="Q277" t="s">
        <v>620</v>
      </c>
      <c r="R277" t="s">
        <v>620</v>
      </c>
      <c r="S277" t="s">
        <v>765</v>
      </c>
      <c r="V277" t="s">
        <v>620</v>
      </c>
      <c r="W277" t="s">
        <v>765</v>
      </c>
      <c r="Y277" t="s">
        <v>766</v>
      </c>
      <c r="Z277">
        <v>2</v>
      </c>
      <c r="AA277" s="217">
        <v>43800</v>
      </c>
      <c r="AB277">
        <v>-700000</v>
      </c>
      <c r="AC277" t="s">
        <v>696</v>
      </c>
      <c r="AD277" s="219">
        <v>-700000</v>
      </c>
      <c r="AE277" t="s">
        <v>767</v>
      </c>
      <c r="AF277">
        <v>2019</v>
      </c>
      <c r="AG277">
        <v>12</v>
      </c>
    </row>
    <row r="278" spans="1:33">
      <c r="A278" s="265" t="s">
        <v>763</v>
      </c>
      <c r="B278" s="265" t="s">
        <v>1338</v>
      </c>
      <c r="C278" s="266">
        <v>44277</v>
      </c>
      <c r="D278" s="266" t="e">
        <f>VLOOKUP($B278,#REF!,3,FALSE)</f>
        <v>#REF!</v>
      </c>
      <c r="E278" s="266">
        <v>44286</v>
      </c>
      <c r="F278" s="265" t="s">
        <v>614</v>
      </c>
      <c r="G278" s="265">
        <v>14015</v>
      </c>
      <c r="H278" s="265" t="s">
        <v>750</v>
      </c>
      <c r="I278" s="265" t="s">
        <v>616</v>
      </c>
      <c r="J278" s="265" t="s">
        <v>617</v>
      </c>
      <c r="K278" s="265">
        <v>92140</v>
      </c>
      <c r="L278" s="265">
        <v>2001</v>
      </c>
      <c r="M278" s="265">
        <v>11363</v>
      </c>
      <c r="N278" s="265" t="s">
        <v>614</v>
      </c>
      <c r="O278" s="265">
        <v>118983</v>
      </c>
      <c r="P278" s="265" t="s">
        <v>751</v>
      </c>
      <c r="Q278" s="265" t="s">
        <v>620</v>
      </c>
      <c r="R278" s="265" t="s">
        <v>620</v>
      </c>
      <c r="S278" s="265" t="s">
        <v>765</v>
      </c>
      <c r="T278" s="265"/>
      <c r="U278" s="265"/>
      <c r="V278" s="265" t="s">
        <v>620</v>
      </c>
      <c r="W278" s="265" t="s">
        <v>765</v>
      </c>
      <c r="X278" s="265"/>
      <c r="Y278" s="265" t="s">
        <v>1339</v>
      </c>
      <c r="Z278" s="265">
        <v>1</v>
      </c>
      <c r="AA278" s="266">
        <v>44277</v>
      </c>
      <c r="AB278" s="265">
        <v>300000</v>
      </c>
      <c r="AC278" s="265" t="s">
        <v>696</v>
      </c>
      <c r="AD278" s="267">
        <v>300000</v>
      </c>
      <c r="AE278" s="265" t="s">
        <v>767</v>
      </c>
      <c r="AF278" s="265">
        <v>2021</v>
      </c>
      <c r="AG278" s="265">
        <v>3</v>
      </c>
    </row>
    <row r="279" spans="1:33">
      <c r="A279" s="265" t="s">
        <v>763</v>
      </c>
      <c r="B279" s="265" t="s">
        <v>1338</v>
      </c>
      <c r="C279" s="266">
        <v>44277</v>
      </c>
      <c r="D279" s="266" t="e">
        <f>VLOOKUP($B279,#REF!,3,FALSE)</f>
        <v>#REF!</v>
      </c>
      <c r="E279" s="266">
        <v>44286</v>
      </c>
      <c r="F279" s="265" t="s">
        <v>614</v>
      </c>
      <c r="G279" s="265">
        <v>14081</v>
      </c>
      <c r="H279" s="265" t="s">
        <v>733</v>
      </c>
      <c r="I279" s="265" t="s">
        <v>616</v>
      </c>
      <c r="J279" s="265" t="s">
        <v>617</v>
      </c>
      <c r="K279" s="265">
        <v>92140</v>
      </c>
      <c r="L279" s="265">
        <v>2001</v>
      </c>
      <c r="M279" s="265">
        <v>11363</v>
      </c>
      <c r="N279" s="265" t="s">
        <v>614</v>
      </c>
      <c r="O279" s="265">
        <v>118983</v>
      </c>
      <c r="P279" s="265" t="s">
        <v>751</v>
      </c>
      <c r="Q279" s="265" t="s">
        <v>620</v>
      </c>
      <c r="R279" s="265" t="s">
        <v>620</v>
      </c>
      <c r="S279" s="265" t="s">
        <v>765</v>
      </c>
      <c r="T279" s="265"/>
      <c r="U279" s="265"/>
      <c r="V279" s="265" t="s">
        <v>620</v>
      </c>
      <c r="W279" s="265" t="s">
        <v>765</v>
      </c>
      <c r="X279" s="265"/>
      <c r="Y279" s="265" t="s">
        <v>1339</v>
      </c>
      <c r="Z279" s="265">
        <v>2</v>
      </c>
      <c r="AA279" s="266">
        <v>44277</v>
      </c>
      <c r="AB279" s="265">
        <v>-300000</v>
      </c>
      <c r="AC279" s="265" t="s">
        <v>696</v>
      </c>
      <c r="AD279" s="267">
        <v>-300000</v>
      </c>
      <c r="AE279" s="265" t="s">
        <v>767</v>
      </c>
      <c r="AF279" s="265">
        <v>2021</v>
      </c>
      <c r="AG279" s="265">
        <v>3</v>
      </c>
    </row>
  </sheetData>
  <autoFilter ref="A2:AG279" xr:uid="{C37F6229-C30C-408B-B642-D11666E72223}">
    <filterColumn colId="2">
      <filters>
        <dateGroupItem year="2021" month="1" dateTimeGrouping="month"/>
        <dateGroupItem year="2021" month="2" dateTimeGrouping="month"/>
        <dateGroupItem year="2021" month="3" dateTimeGrouping="month"/>
        <dateGroupItem year="2021" month="4" dateTimeGrouping="month"/>
        <dateGroupItem year="2021" month="5" dateTimeGrouping="month"/>
        <dateGroupItem year="2020" dateTimeGrouping="year"/>
        <dateGroupItem year="2019" dateTimeGrouping="yea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08B7-5B4D-4A36-B1DB-9958AC058A66}">
  <sheetPr filterMode="1"/>
  <dimension ref="A1:AG514"/>
  <sheetViews>
    <sheetView workbookViewId="0">
      <selection activeCell="G15" sqref="G15"/>
    </sheetView>
  </sheetViews>
  <sheetFormatPr defaultRowHeight="15"/>
  <cols>
    <col min="2" max="2" width="16.85546875" customWidth="1"/>
    <col min="3" max="3" width="11.140625" customWidth="1"/>
    <col min="5" max="5" width="10.28515625" customWidth="1"/>
    <col min="27" max="27" width="12.5703125" customWidth="1"/>
    <col min="28" max="28" width="14.28515625" style="219" bestFit="1" customWidth="1"/>
    <col min="29" max="29" width="9.140625" style="219"/>
    <col min="30" max="30" width="12.28515625" style="219" bestFit="1" customWidth="1"/>
  </cols>
  <sheetData>
    <row r="1" spans="1:33">
      <c r="AD1" s="219">
        <f>SUBTOTAL(9,AD3:AD509)</f>
        <v>599308.71999999962</v>
      </c>
    </row>
    <row r="2" spans="1:33">
      <c r="A2" t="s">
        <v>580</v>
      </c>
      <c r="B2" t="s">
        <v>581</v>
      </c>
      <c r="C2" t="s">
        <v>582</v>
      </c>
      <c r="D2" t="s">
        <v>829</v>
      </c>
      <c r="E2" t="s">
        <v>583</v>
      </c>
      <c r="F2" t="s">
        <v>584</v>
      </c>
      <c r="G2" t="s">
        <v>585</v>
      </c>
      <c r="H2" t="s">
        <v>586</v>
      </c>
      <c r="I2" t="s">
        <v>587</v>
      </c>
      <c r="J2" t="s">
        <v>588</v>
      </c>
      <c r="K2" t="s">
        <v>589</v>
      </c>
      <c r="L2" t="s">
        <v>590</v>
      </c>
      <c r="M2" t="s">
        <v>591</v>
      </c>
      <c r="N2" t="s">
        <v>592</v>
      </c>
      <c r="O2" t="s">
        <v>593</v>
      </c>
      <c r="P2" t="s">
        <v>594</v>
      </c>
      <c r="Q2" t="s">
        <v>595</v>
      </c>
      <c r="R2" t="s">
        <v>596</v>
      </c>
      <c r="S2" t="s">
        <v>597</v>
      </c>
      <c r="T2" t="s">
        <v>598</v>
      </c>
      <c r="U2" t="s">
        <v>599</v>
      </c>
      <c r="V2" t="s">
        <v>600</v>
      </c>
      <c r="W2" t="s">
        <v>601</v>
      </c>
      <c r="X2" t="s">
        <v>602</v>
      </c>
      <c r="Y2" t="s">
        <v>603</v>
      </c>
      <c r="Z2" t="s">
        <v>604</v>
      </c>
      <c r="AA2" t="s">
        <v>605</v>
      </c>
      <c r="AB2" s="219" t="s">
        <v>606</v>
      </c>
      <c r="AC2" s="219" t="s">
        <v>607</v>
      </c>
      <c r="AD2" s="219" t="s">
        <v>608</v>
      </c>
      <c r="AE2" t="s">
        <v>609</v>
      </c>
      <c r="AF2" t="s">
        <v>610</v>
      </c>
      <c r="AG2" t="s">
        <v>611</v>
      </c>
    </row>
    <row r="3" spans="1:33">
      <c r="A3" t="s">
        <v>612</v>
      </c>
      <c r="B3" t="s">
        <v>613</v>
      </c>
      <c r="C3" s="217">
        <v>43893</v>
      </c>
      <c r="D3" s="217" t="e">
        <f>VLOOKUP(B3,#REF!,3,0)</f>
        <v>#REF!</v>
      </c>
      <c r="E3" s="217">
        <v>43894</v>
      </c>
      <c r="F3" t="s">
        <v>614</v>
      </c>
      <c r="G3">
        <v>72805</v>
      </c>
      <c r="H3" t="s">
        <v>615</v>
      </c>
      <c r="I3" t="s">
        <v>616</v>
      </c>
      <c r="J3" t="s">
        <v>617</v>
      </c>
      <c r="K3">
        <v>92140</v>
      </c>
      <c r="L3">
        <v>2001</v>
      </c>
      <c r="M3">
        <v>11363</v>
      </c>
      <c r="N3" t="s">
        <v>614</v>
      </c>
      <c r="O3">
        <v>118983</v>
      </c>
      <c r="P3" t="s">
        <v>618</v>
      </c>
      <c r="Q3" t="s">
        <v>619</v>
      </c>
      <c r="R3" t="s">
        <v>620</v>
      </c>
      <c r="S3">
        <v>77132</v>
      </c>
      <c r="T3" t="s">
        <v>621</v>
      </c>
      <c r="U3" t="s">
        <v>620</v>
      </c>
      <c r="V3" t="s">
        <v>622</v>
      </c>
      <c r="W3" t="s">
        <v>623</v>
      </c>
      <c r="Y3" t="s">
        <v>624</v>
      </c>
      <c r="Z3">
        <v>14</v>
      </c>
      <c r="AA3" s="217">
        <v>43893</v>
      </c>
      <c r="AB3" s="219">
        <v>155000</v>
      </c>
      <c r="AC3" s="219" t="s">
        <v>625</v>
      </c>
      <c r="AD3" s="219">
        <v>855.69</v>
      </c>
      <c r="AE3" t="s">
        <v>626</v>
      </c>
      <c r="AF3">
        <v>2020</v>
      </c>
      <c r="AG3">
        <v>3</v>
      </c>
    </row>
    <row r="4" spans="1:33">
      <c r="A4" t="s">
        <v>612</v>
      </c>
      <c r="B4" t="s">
        <v>627</v>
      </c>
      <c r="C4" s="217">
        <v>43894</v>
      </c>
      <c r="D4" s="217" t="e">
        <f>VLOOKUP(B4,#REF!,3,0)</f>
        <v>#REF!</v>
      </c>
      <c r="E4" s="217">
        <v>43895</v>
      </c>
      <c r="F4" t="s">
        <v>614</v>
      </c>
      <c r="G4">
        <v>76135</v>
      </c>
      <c r="H4" t="s">
        <v>628</v>
      </c>
      <c r="I4" t="s">
        <v>616</v>
      </c>
      <c r="J4" t="s">
        <v>617</v>
      </c>
      <c r="K4">
        <v>92140</v>
      </c>
      <c r="L4">
        <v>2001</v>
      </c>
      <c r="M4">
        <v>11363</v>
      </c>
      <c r="N4" t="s">
        <v>614</v>
      </c>
      <c r="O4">
        <v>118983</v>
      </c>
      <c r="P4" t="s">
        <v>618</v>
      </c>
      <c r="Q4" t="s">
        <v>619</v>
      </c>
      <c r="R4" t="s">
        <v>620</v>
      </c>
      <c r="S4">
        <v>77132</v>
      </c>
      <c r="T4" t="s">
        <v>621</v>
      </c>
      <c r="U4" t="s">
        <v>620</v>
      </c>
      <c r="V4" t="s">
        <v>628</v>
      </c>
      <c r="W4" t="s">
        <v>623</v>
      </c>
      <c r="Y4" t="s">
        <v>629</v>
      </c>
      <c r="Z4">
        <v>81</v>
      </c>
      <c r="AA4" s="217">
        <v>43894</v>
      </c>
      <c r="AB4" s="219">
        <v>0</v>
      </c>
      <c r="AC4" s="219" t="s">
        <v>625</v>
      </c>
      <c r="AD4" s="219">
        <v>-2.82</v>
      </c>
      <c r="AE4" t="s">
        <v>626</v>
      </c>
      <c r="AF4">
        <v>2020</v>
      </c>
      <c r="AG4">
        <v>3</v>
      </c>
    </row>
    <row r="5" spans="1:33">
      <c r="A5" t="s">
        <v>612</v>
      </c>
      <c r="B5" t="s">
        <v>630</v>
      </c>
      <c r="C5" s="217">
        <v>43895</v>
      </c>
      <c r="D5" s="217" t="e">
        <f>VLOOKUP(B5,#REF!,3,0)</f>
        <v>#REF!</v>
      </c>
      <c r="E5" s="217">
        <v>43896</v>
      </c>
      <c r="F5" t="s">
        <v>614</v>
      </c>
      <c r="G5">
        <v>71615</v>
      </c>
      <c r="H5" t="s">
        <v>631</v>
      </c>
      <c r="I5" t="s">
        <v>616</v>
      </c>
      <c r="J5" t="s">
        <v>617</v>
      </c>
      <c r="K5">
        <v>92140</v>
      </c>
      <c r="L5">
        <v>2001</v>
      </c>
      <c r="M5">
        <v>11363</v>
      </c>
      <c r="N5" t="s">
        <v>614</v>
      </c>
      <c r="O5">
        <v>118983</v>
      </c>
      <c r="P5" t="s">
        <v>618</v>
      </c>
      <c r="Q5" t="s">
        <v>619</v>
      </c>
      <c r="R5" t="s">
        <v>620</v>
      </c>
      <c r="S5">
        <v>86251</v>
      </c>
      <c r="T5" t="s">
        <v>632</v>
      </c>
      <c r="U5" t="s">
        <v>620</v>
      </c>
      <c r="V5" t="s">
        <v>633</v>
      </c>
      <c r="W5" t="s">
        <v>634</v>
      </c>
      <c r="Y5" t="s">
        <v>635</v>
      </c>
      <c r="Z5">
        <v>20</v>
      </c>
      <c r="AA5" s="217">
        <v>43895</v>
      </c>
      <c r="AB5" s="219">
        <v>40664.28</v>
      </c>
      <c r="AC5" s="219" t="s">
        <v>636</v>
      </c>
      <c r="AD5" s="219">
        <v>1284</v>
      </c>
      <c r="AE5" t="s">
        <v>626</v>
      </c>
      <c r="AF5">
        <v>2020</v>
      </c>
      <c r="AG5">
        <v>3</v>
      </c>
    </row>
    <row r="6" spans="1:33">
      <c r="A6" t="s">
        <v>612</v>
      </c>
      <c r="B6" t="s">
        <v>637</v>
      </c>
      <c r="C6" s="217">
        <v>43895</v>
      </c>
      <c r="D6" s="217" t="e">
        <f>VLOOKUP(B6,#REF!,3,0)</f>
        <v>#REF!</v>
      </c>
      <c r="E6" s="217">
        <v>43896</v>
      </c>
      <c r="F6" t="s">
        <v>614</v>
      </c>
      <c r="G6">
        <v>71635</v>
      </c>
      <c r="H6" t="s">
        <v>638</v>
      </c>
      <c r="I6" t="s">
        <v>616</v>
      </c>
      <c r="J6" t="s">
        <v>617</v>
      </c>
      <c r="K6">
        <v>92140</v>
      </c>
      <c r="L6">
        <v>2001</v>
      </c>
      <c r="M6">
        <v>11363</v>
      </c>
      <c r="N6" t="s">
        <v>614</v>
      </c>
      <c r="O6">
        <v>118983</v>
      </c>
      <c r="P6" t="s">
        <v>618</v>
      </c>
      <c r="Q6" t="s">
        <v>619</v>
      </c>
      <c r="R6" t="s">
        <v>620</v>
      </c>
      <c r="S6">
        <v>86251</v>
      </c>
      <c r="T6" t="s">
        <v>632</v>
      </c>
      <c r="U6" t="s">
        <v>620</v>
      </c>
      <c r="V6" t="s">
        <v>639</v>
      </c>
      <c r="W6" t="s">
        <v>634</v>
      </c>
      <c r="Y6" t="s">
        <v>635</v>
      </c>
      <c r="Z6">
        <v>23</v>
      </c>
      <c r="AA6" s="217">
        <v>43895</v>
      </c>
      <c r="AB6" s="219">
        <v>5953.96</v>
      </c>
      <c r="AC6" s="219" t="s">
        <v>636</v>
      </c>
      <c r="AD6" s="219">
        <v>188</v>
      </c>
      <c r="AE6" t="s">
        <v>626</v>
      </c>
      <c r="AF6">
        <v>2020</v>
      </c>
      <c r="AG6">
        <v>3</v>
      </c>
    </row>
    <row r="7" spans="1:33">
      <c r="A7" t="s">
        <v>612</v>
      </c>
      <c r="B7" t="s">
        <v>640</v>
      </c>
      <c r="C7" s="217">
        <v>43895</v>
      </c>
      <c r="D7" s="217" t="e">
        <f>VLOOKUP(B7,#REF!,3,0)</f>
        <v>#REF!</v>
      </c>
      <c r="E7" s="217">
        <v>43896</v>
      </c>
      <c r="F7" t="s">
        <v>614</v>
      </c>
      <c r="G7">
        <v>71615</v>
      </c>
      <c r="H7" t="s">
        <v>631</v>
      </c>
      <c r="I7" t="s">
        <v>616</v>
      </c>
      <c r="J7" t="s">
        <v>617</v>
      </c>
      <c r="K7">
        <v>92140</v>
      </c>
      <c r="L7">
        <v>2001</v>
      </c>
      <c r="M7">
        <v>11363</v>
      </c>
      <c r="N7" t="s">
        <v>614</v>
      </c>
      <c r="O7">
        <v>118983</v>
      </c>
      <c r="P7" t="s">
        <v>618</v>
      </c>
      <c r="Q7" t="s">
        <v>619</v>
      </c>
      <c r="R7" t="s">
        <v>620</v>
      </c>
      <c r="S7">
        <v>32255</v>
      </c>
      <c r="T7" t="s">
        <v>641</v>
      </c>
      <c r="U7" t="s">
        <v>620</v>
      </c>
      <c r="V7" t="s">
        <v>642</v>
      </c>
      <c r="W7" t="s">
        <v>643</v>
      </c>
      <c r="Y7" t="s">
        <v>635</v>
      </c>
      <c r="Z7">
        <v>21</v>
      </c>
      <c r="AA7" s="217">
        <v>43895</v>
      </c>
      <c r="AB7" s="219">
        <v>40664.28</v>
      </c>
      <c r="AC7" s="219" t="s">
        <v>636</v>
      </c>
      <c r="AD7" s="219">
        <v>1284</v>
      </c>
      <c r="AE7" t="s">
        <v>626</v>
      </c>
      <c r="AF7">
        <v>2020</v>
      </c>
      <c r="AG7">
        <v>3</v>
      </c>
    </row>
    <row r="8" spans="1:33">
      <c r="A8" t="s">
        <v>612</v>
      </c>
      <c r="B8" t="s">
        <v>644</v>
      </c>
      <c r="C8" s="217">
        <v>43895</v>
      </c>
      <c r="D8" s="217" t="e">
        <f>VLOOKUP(B8,#REF!,3,0)</f>
        <v>#REF!</v>
      </c>
      <c r="E8" s="217">
        <v>43896</v>
      </c>
      <c r="F8" t="s">
        <v>614</v>
      </c>
      <c r="G8">
        <v>71635</v>
      </c>
      <c r="H8" t="s">
        <v>638</v>
      </c>
      <c r="I8" t="s">
        <v>616</v>
      </c>
      <c r="J8" t="s">
        <v>617</v>
      </c>
      <c r="K8">
        <v>92140</v>
      </c>
      <c r="L8">
        <v>2001</v>
      </c>
      <c r="M8">
        <v>11363</v>
      </c>
      <c r="N8" t="s">
        <v>614</v>
      </c>
      <c r="O8">
        <v>118983</v>
      </c>
      <c r="P8" t="s">
        <v>618</v>
      </c>
      <c r="Q8" t="s">
        <v>619</v>
      </c>
      <c r="R8" t="s">
        <v>620</v>
      </c>
      <c r="S8">
        <v>32255</v>
      </c>
      <c r="T8" t="s">
        <v>641</v>
      </c>
      <c r="U8" t="s">
        <v>620</v>
      </c>
      <c r="V8" t="s">
        <v>645</v>
      </c>
      <c r="W8" t="s">
        <v>643</v>
      </c>
      <c r="Y8" t="s">
        <v>635</v>
      </c>
      <c r="Z8">
        <v>24</v>
      </c>
      <c r="AA8" s="217">
        <v>43895</v>
      </c>
      <c r="AB8" s="219">
        <v>5953.96</v>
      </c>
      <c r="AC8" s="219" t="s">
        <v>636</v>
      </c>
      <c r="AD8" s="219">
        <v>188</v>
      </c>
      <c r="AE8" t="s">
        <v>626</v>
      </c>
      <c r="AF8">
        <v>2020</v>
      </c>
      <c r="AG8">
        <v>3</v>
      </c>
    </row>
    <row r="9" spans="1:33">
      <c r="A9" t="s">
        <v>612</v>
      </c>
      <c r="B9" t="s">
        <v>646</v>
      </c>
      <c r="C9" s="217">
        <v>43900</v>
      </c>
      <c r="D9" s="217" t="e">
        <f>VLOOKUP(B9,#REF!,3,0)</f>
        <v>#REF!</v>
      </c>
      <c r="E9" s="217">
        <v>43900</v>
      </c>
      <c r="F9" t="s">
        <v>614</v>
      </c>
      <c r="G9">
        <v>71620</v>
      </c>
      <c r="H9" t="s">
        <v>647</v>
      </c>
      <c r="I9" t="s">
        <v>616</v>
      </c>
      <c r="J9" t="s">
        <v>617</v>
      </c>
      <c r="K9">
        <v>92140</v>
      </c>
      <c r="L9">
        <v>2001</v>
      </c>
      <c r="M9">
        <v>11363</v>
      </c>
      <c r="N9" t="s">
        <v>614</v>
      </c>
      <c r="O9">
        <v>118983</v>
      </c>
      <c r="P9" t="s">
        <v>618</v>
      </c>
      <c r="Q9" t="s">
        <v>619</v>
      </c>
      <c r="R9" t="s">
        <v>620</v>
      </c>
      <c r="S9">
        <v>55938</v>
      </c>
      <c r="T9" t="s">
        <v>648</v>
      </c>
      <c r="U9" t="s">
        <v>620</v>
      </c>
      <c r="V9" t="s">
        <v>649</v>
      </c>
      <c r="W9" t="s">
        <v>650</v>
      </c>
      <c r="Y9" t="s">
        <v>651</v>
      </c>
      <c r="Z9">
        <v>35</v>
      </c>
      <c r="AA9" s="217">
        <v>43900</v>
      </c>
      <c r="AB9" s="219">
        <v>7092</v>
      </c>
      <c r="AC9" s="219" t="s">
        <v>625</v>
      </c>
      <c r="AD9" s="219">
        <v>39.020000000000003</v>
      </c>
      <c r="AE9" t="s">
        <v>626</v>
      </c>
      <c r="AF9">
        <v>2020</v>
      </c>
      <c r="AG9">
        <v>3</v>
      </c>
    </row>
    <row r="10" spans="1:33">
      <c r="A10" t="s">
        <v>612</v>
      </c>
      <c r="B10" t="s">
        <v>652</v>
      </c>
      <c r="C10" s="217">
        <v>43903</v>
      </c>
      <c r="D10" s="217" t="e">
        <f>VLOOKUP(B10,#REF!,3,0)</f>
        <v>#REF!</v>
      </c>
      <c r="E10" s="217">
        <v>43904</v>
      </c>
      <c r="F10" t="s">
        <v>614</v>
      </c>
      <c r="G10">
        <v>76125</v>
      </c>
      <c r="H10" t="s">
        <v>653</v>
      </c>
      <c r="I10" t="s">
        <v>616</v>
      </c>
      <c r="J10" t="s">
        <v>617</v>
      </c>
      <c r="K10">
        <v>92140</v>
      </c>
      <c r="L10">
        <v>2001</v>
      </c>
      <c r="M10">
        <v>11363</v>
      </c>
      <c r="N10" t="s">
        <v>614</v>
      </c>
      <c r="O10">
        <v>118983</v>
      </c>
      <c r="P10" t="s">
        <v>618</v>
      </c>
      <c r="Q10" t="s">
        <v>619</v>
      </c>
      <c r="R10" t="s">
        <v>620</v>
      </c>
      <c r="S10">
        <v>55938</v>
      </c>
      <c r="T10" t="s">
        <v>648</v>
      </c>
      <c r="U10" t="s">
        <v>620</v>
      </c>
      <c r="V10" t="s">
        <v>653</v>
      </c>
      <c r="W10" t="s">
        <v>650</v>
      </c>
      <c r="Y10" t="s">
        <v>654</v>
      </c>
      <c r="Z10">
        <v>70</v>
      </c>
      <c r="AA10" s="217">
        <v>43903</v>
      </c>
      <c r="AB10" s="219">
        <v>0</v>
      </c>
      <c r="AC10" s="219" t="s">
        <v>625</v>
      </c>
      <c r="AD10" s="219">
        <v>0</v>
      </c>
      <c r="AE10" t="s">
        <v>626</v>
      </c>
      <c r="AF10">
        <v>2020</v>
      </c>
      <c r="AG10">
        <v>3</v>
      </c>
    </row>
    <row r="11" spans="1:33">
      <c r="A11" t="s">
        <v>612</v>
      </c>
      <c r="B11" t="s">
        <v>655</v>
      </c>
      <c r="C11" s="217">
        <v>43900</v>
      </c>
      <c r="D11" s="217" t="e">
        <f>VLOOKUP(B11,#REF!,3,0)</f>
        <v>#REF!</v>
      </c>
      <c r="E11" s="217">
        <v>43900</v>
      </c>
      <c r="F11" t="s">
        <v>614</v>
      </c>
      <c r="G11">
        <v>71620</v>
      </c>
      <c r="H11" t="s">
        <v>647</v>
      </c>
      <c r="I11" t="s">
        <v>616</v>
      </c>
      <c r="J11" t="s">
        <v>617</v>
      </c>
      <c r="K11">
        <v>92140</v>
      </c>
      <c r="L11">
        <v>2001</v>
      </c>
      <c r="M11">
        <v>11363</v>
      </c>
      <c r="N11" t="s">
        <v>614</v>
      </c>
      <c r="O11">
        <v>118983</v>
      </c>
      <c r="P11" t="s">
        <v>618</v>
      </c>
      <c r="Q11" t="s">
        <v>619</v>
      </c>
      <c r="R11" t="s">
        <v>620</v>
      </c>
      <c r="S11">
        <v>55938</v>
      </c>
      <c r="T11" t="s">
        <v>648</v>
      </c>
      <c r="U11" t="s">
        <v>620</v>
      </c>
      <c r="V11" t="s">
        <v>656</v>
      </c>
      <c r="W11" t="s">
        <v>650</v>
      </c>
      <c r="Y11" t="s">
        <v>651</v>
      </c>
      <c r="Z11">
        <v>30</v>
      </c>
      <c r="AA11" s="217">
        <v>43900</v>
      </c>
      <c r="AB11" s="219">
        <v>5093</v>
      </c>
      <c r="AC11" s="219" t="s">
        <v>625</v>
      </c>
      <c r="AD11" s="219">
        <v>28.02</v>
      </c>
      <c r="AE11" t="s">
        <v>626</v>
      </c>
      <c r="AF11">
        <v>2020</v>
      </c>
      <c r="AG11">
        <v>3</v>
      </c>
    </row>
    <row r="12" spans="1:33">
      <c r="A12" t="s">
        <v>612</v>
      </c>
      <c r="B12" t="s">
        <v>657</v>
      </c>
      <c r="C12" s="217">
        <v>43903</v>
      </c>
      <c r="D12" s="217" t="e">
        <f>VLOOKUP(B12,#REF!,3,0)</f>
        <v>#REF!</v>
      </c>
      <c r="E12" s="217">
        <v>43904</v>
      </c>
      <c r="F12" t="s">
        <v>614</v>
      </c>
      <c r="G12">
        <v>76125</v>
      </c>
      <c r="H12" t="s">
        <v>653</v>
      </c>
      <c r="I12" t="s">
        <v>616</v>
      </c>
      <c r="J12" t="s">
        <v>617</v>
      </c>
      <c r="K12">
        <v>92140</v>
      </c>
      <c r="L12">
        <v>2001</v>
      </c>
      <c r="M12">
        <v>11363</v>
      </c>
      <c r="N12" t="s">
        <v>614</v>
      </c>
      <c r="O12">
        <v>118983</v>
      </c>
      <c r="P12" t="s">
        <v>618</v>
      </c>
      <c r="Q12" t="s">
        <v>619</v>
      </c>
      <c r="R12" t="s">
        <v>620</v>
      </c>
      <c r="S12">
        <v>55938</v>
      </c>
      <c r="T12" t="s">
        <v>648</v>
      </c>
      <c r="U12" t="s">
        <v>620</v>
      </c>
      <c r="V12" t="s">
        <v>653</v>
      </c>
      <c r="W12" t="s">
        <v>650</v>
      </c>
      <c r="Y12" t="s">
        <v>654</v>
      </c>
      <c r="Z12">
        <v>65</v>
      </c>
      <c r="AA12" s="217">
        <v>43903</v>
      </c>
      <c r="AB12" s="219">
        <v>0</v>
      </c>
      <c r="AC12" s="219" t="s">
        <v>625</v>
      </c>
      <c r="AD12" s="219">
        <v>0</v>
      </c>
      <c r="AE12" t="s">
        <v>626</v>
      </c>
      <c r="AF12">
        <v>2020</v>
      </c>
      <c r="AG12">
        <v>3</v>
      </c>
    </row>
    <row r="13" spans="1:33">
      <c r="A13" t="s">
        <v>658</v>
      </c>
      <c r="B13" t="s">
        <v>659</v>
      </c>
      <c r="C13" s="217">
        <v>43909</v>
      </c>
      <c r="D13" s="217" t="e">
        <f>VLOOKUP(B13,#REF!,3,0)</f>
        <v>#REF!</v>
      </c>
      <c r="E13" s="217">
        <v>43910</v>
      </c>
      <c r="F13" t="s">
        <v>614</v>
      </c>
      <c r="G13">
        <v>71615</v>
      </c>
      <c r="H13" t="s">
        <v>631</v>
      </c>
      <c r="I13" t="s">
        <v>616</v>
      </c>
      <c r="J13" t="s">
        <v>617</v>
      </c>
      <c r="K13">
        <v>92140</v>
      </c>
      <c r="L13">
        <v>2001</v>
      </c>
      <c r="M13">
        <v>11363</v>
      </c>
      <c r="N13" t="s">
        <v>614</v>
      </c>
      <c r="O13">
        <v>118983</v>
      </c>
      <c r="P13" t="s">
        <v>618</v>
      </c>
      <c r="Q13" t="s">
        <v>620</v>
      </c>
      <c r="R13" t="s">
        <v>660</v>
      </c>
      <c r="S13">
        <v>86251</v>
      </c>
      <c r="T13" t="s">
        <v>632</v>
      </c>
      <c r="U13">
        <v>16202</v>
      </c>
      <c r="V13" t="s">
        <v>661</v>
      </c>
      <c r="W13" t="s">
        <v>662</v>
      </c>
      <c r="Y13" t="s">
        <v>663</v>
      </c>
      <c r="Z13">
        <v>8</v>
      </c>
      <c r="AA13" s="217">
        <v>43909</v>
      </c>
      <c r="AB13" s="219">
        <v>46618.239999999998</v>
      </c>
      <c r="AC13" s="219" t="s">
        <v>636</v>
      </c>
      <c r="AD13" s="219">
        <v>1472</v>
      </c>
      <c r="AE13" t="s">
        <v>626</v>
      </c>
      <c r="AF13">
        <v>2020</v>
      </c>
      <c r="AG13">
        <v>3</v>
      </c>
    </row>
    <row r="14" spans="1:33">
      <c r="A14" t="s">
        <v>658</v>
      </c>
      <c r="B14" t="s">
        <v>664</v>
      </c>
      <c r="C14" s="217">
        <v>43909</v>
      </c>
      <c r="D14" s="217" t="e">
        <f>VLOOKUP(B14,#REF!,3,0)</f>
        <v>#REF!</v>
      </c>
      <c r="E14" s="217">
        <v>43910</v>
      </c>
      <c r="F14" t="s">
        <v>614</v>
      </c>
      <c r="G14">
        <v>71615</v>
      </c>
      <c r="H14" t="s">
        <v>631</v>
      </c>
      <c r="I14" t="s">
        <v>616</v>
      </c>
      <c r="J14" t="s">
        <v>617</v>
      </c>
      <c r="K14">
        <v>92140</v>
      </c>
      <c r="L14">
        <v>2001</v>
      </c>
      <c r="M14">
        <v>11363</v>
      </c>
      <c r="N14" t="s">
        <v>614</v>
      </c>
      <c r="O14">
        <v>118983</v>
      </c>
      <c r="P14" t="s">
        <v>618</v>
      </c>
      <c r="Q14" t="s">
        <v>620</v>
      </c>
      <c r="R14" t="s">
        <v>660</v>
      </c>
      <c r="S14">
        <v>86251</v>
      </c>
      <c r="T14" t="s">
        <v>632</v>
      </c>
      <c r="U14">
        <v>16202</v>
      </c>
      <c r="V14" t="s">
        <v>661</v>
      </c>
      <c r="W14" t="s">
        <v>662</v>
      </c>
      <c r="Y14" t="s">
        <v>663</v>
      </c>
      <c r="Z14">
        <v>9</v>
      </c>
      <c r="AA14" s="217">
        <v>43909</v>
      </c>
      <c r="AB14" s="219">
        <v>-40664.28</v>
      </c>
      <c r="AC14" s="219" t="s">
        <v>636</v>
      </c>
      <c r="AD14" s="219">
        <v>-1284</v>
      </c>
      <c r="AE14" t="s">
        <v>626</v>
      </c>
      <c r="AF14">
        <v>2020</v>
      </c>
      <c r="AG14">
        <v>3</v>
      </c>
    </row>
    <row r="15" spans="1:33">
      <c r="A15" t="s">
        <v>658</v>
      </c>
      <c r="B15" t="s">
        <v>665</v>
      </c>
      <c r="C15" s="217">
        <v>43909</v>
      </c>
      <c r="D15" s="217" t="e">
        <f>VLOOKUP(B15,#REF!,3,0)</f>
        <v>#REF!</v>
      </c>
      <c r="E15" s="217">
        <v>43910</v>
      </c>
      <c r="F15" t="s">
        <v>614</v>
      </c>
      <c r="G15">
        <v>71635</v>
      </c>
      <c r="H15" t="s">
        <v>638</v>
      </c>
      <c r="I15" t="s">
        <v>616</v>
      </c>
      <c r="J15" t="s">
        <v>617</v>
      </c>
      <c r="K15">
        <v>92140</v>
      </c>
      <c r="L15">
        <v>2001</v>
      </c>
      <c r="M15">
        <v>11363</v>
      </c>
      <c r="N15" t="s">
        <v>614</v>
      </c>
      <c r="O15">
        <v>118983</v>
      </c>
      <c r="P15" t="s">
        <v>618</v>
      </c>
      <c r="Q15" t="s">
        <v>620</v>
      </c>
      <c r="R15" t="s">
        <v>660</v>
      </c>
      <c r="S15">
        <v>86251</v>
      </c>
      <c r="T15" t="s">
        <v>632</v>
      </c>
      <c r="U15">
        <v>16202</v>
      </c>
      <c r="V15" t="s">
        <v>661</v>
      </c>
      <c r="W15" t="s">
        <v>662</v>
      </c>
      <c r="Y15" t="s">
        <v>663</v>
      </c>
      <c r="Z15">
        <v>12</v>
      </c>
      <c r="AA15" s="217">
        <v>43909</v>
      </c>
      <c r="AB15" s="219">
        <v>-5953.96</v>
      </c>
      <c r="AC15" s="219" t="s">
        <v>636</v>
      </c>
      <c r="AD15" s="219">
        <v>-188</v>
      </c>
      <c r="AE15" t="s">
        <v>626</v>
      </c>
      <c r="AF15">
        <v>2020</v>
      </c>
      <c r="AG15">
        <v>3</v>
      </c>
    </row>
    <row r="16" spans="1:33">
      <c r="A16" t="s">
        <v>658</v>
      </c>
      <c r="B16" t="s">
        <v>666</v>
      </c>
      <c r="C16" s="217">
        <v>43909</v>
      </c>
      <c r="D16" s="217" t="e">
        <f>VLOOKUP(B16,#REF!,3,0)</f>
        <v>#REF!</v>
      </c>
      <c r="E16" s="217">
        <v>43910</v>
      </c>
      <c r="F16" t="s">
        <v>614</v>
      </c>
      <c r="G16">
        <v>71615</v>
      </c>
      <c r="H16" t="s">
        <v>631</v>
      </c>
      <c r="I16" t="s">
        <v>616</v>
      </c>
      <c r="J16" t="s">
        <v>617</v>
      </c>
      <c r="K16">
        <v>92140</v>
      </c>
      <c r="L16">
        <v>2001</v>
      </c>
      <c r="M16">
        <v>11363</v>
      </c>
      <c r="N16" t="s">
        <v>614</v>
      </c>
      <c r="O16">
        <v>118983</v>
      </c>
      <c r="P16" t="s">
        <v>618</v>
      </c>
      <c r="Q16" t="s">
        <v>620</v>
      </c>
      <c r="R16" t="s">
        <v>667</v>
      </c>
      <c r="S16">
        <v>32255</v>
      </c>
      <c r="T16" t="s">
        <v>641</v>
      </c>
      <c r="U16">
        <v>16203</v>
      </c>
      <c r="V16" t="s">
        <v>668</v>
      </c>
      <c r="W16" t="s">
        <v>662</v>
      </c>
      <c r="Y16" t="s">
        <v>663</v>
      </c>
      <c r="Z16">
        <v>10</v>
      </c>
      <c r="AA16" s="217">
        <v>43909</v>
      </c>
      <c r="AB16" s="219">
        <v>46618.239999999998</v>
      </c>
      <c r="AC16" s="219" t="s">
        <v>636</v>
      </c>
      <c r="AD16" s="219">
        <v>1472</v>
      </c>
      <c r="AE16" t="s">
        <v>626</v>
      </c>
      <c r="AF16">
        <v>2020</v>
      </c>
      <c r="AG16">
        <v>3</v>
      </c>
    </row>
    <row r="17" spans="1:33">
      <c r="A17" t="s">
        <v>658</v>
      </c>
      <c r="B17" t="s">
        <v>669</v>
      </c>
      <c r="C17" s="217">
        <v>43909</v>
      </c>
      <c r="D17" s="217" t="e">
        <f>VLOOKUP(B17,#REF!,3,0)</f>
        <v>#REF!</v>
      </c>
      <c r="E17" s="217">
        <v>43910</v>
      </c>
      <c r="F17" t="s">
        <v>614</v>
      </c>
      <c r="G17">
        <v>71615</v>
      </c>
      <c r="H17" t="s">
        <v>631</v>
      </c>
      <c r="I17" t="s">
        <v>616</v>
      </c>
      <c r="J17" t="s">
        <v>617</v>
      </c>
      <c r="K17">
        <v>92140</v>
      </c>
      <c r="L17">
        <v>2001</v>
      </c>
      <c r="M17">
        <v>11363</v>
      </c>
      <c r="N17" t="s">
        <v>614</v>
      </c>
      <c r="O17">
        <v>118983</v>
      </c>
      <c r="P17" t="s">
        <v>618</v>
      </c>
      <c r="Q17" t="s">
        <v>620</v>
      </c>
      <c r="R17" t="s">
        <v>667</v>
      </c>
      <c r="S17">
        <v>32255</v>
      </c>
      <c r="T17" t="s">
        <v>641</v>
      </c>
      <c r="U17">
        <v>16203</v>
      </c>
      <c r="V17" t="s">
        <v>668</v>
      </c>
      <c r="W17" t="s">
        <v>662</v>
      </c>
      <c r="Y17" t="s">
        <v>663</v>
      </c>
      <c r="Z17">
        <v>7</v>
      </c>
      <c r="AA17" s="217">
        <v>43909</v>
      </c>
      <c r="AB17" s="219">
        <v>-40664.28</v>
      </c>
      <c r="AC17" s="219" t="s">
        <v>636</v>
      </c>
      <c r="AD17" s="219">
        <v>-1284</v>
      </c>
      <c r="AE17" t="s">
        <v>626</v>
      </c>
      <c r="AF17">
        <v>2020</v>
      </c>
      <c r="AG17">
        <v>3</v>
      </c>
    </row>
    <row r="18" spans="1:33">
      <c r="A18" t="s">
        <v>658</v>
      </c>
      <c r="B18" t="s">
        <v>670</v>
      </c>
      <c r="C18" s="217">
        <v>43909</v>
      </c>
      <c r="D18" s="217" t="e">
        <f>VLOOKUP(B18,#REF!,3,0)</f>
        <v>#REF!</v>
      </c>
      <c r="E18" s="217">
        <v>43910</v>
      </c>
      <c r="F18" t="s">
        <v>614</v>
      </c>
      <c r="G18">
        <v>71635</v>
      </c>
      <c r="H18" t="s">
        <v>638</v>
      </c>
      <c r="I18" t="s">
        <v>616</v>
      </c>
      <c r="J18" t="s">
        <v>617</v>
      </c>
      <c r="K18">
        <v>92140</v>
      </c>
      <c r="L18">
        <v>2001</v>
      </c>
      <c r="M18">
        <v>11363</v>
      </c>
      <c r="N18" t="s">
        <v>614</v>
      </c>
      <c r="O18">
        <v>118983</v>
      </c>
      <c r="P18" t="s">
        <v>618</v>
      </c>
      <c r="Q18" t="s">
        <v>620</v>
      </c>
      <c r="R18" t="s">
        <v>667</v>
      </c>
      <c r="S18">
        <v>32255</v>
      </c>
      <c r="T18" t="s">
        <v>641</v>
      </c>
      <c r="U18">
        <v>16203</v>
      </c>
      <c r="V18" t="s">
        <v>668</v>
      </c>
      <c r="W18" t="s">
        <v>662</v>
      </c>
      <c r="Y18" t="s">
        <v>663</v>
      </c>
      <c r="Z18">
        <v>11</v>
      </c>
      <c r="AA18" s="217">
        <v>43909</v>
      </c>
      <c r="AB18" s="219">
        <v>-5953.96</v>
      </c>
      <c r="AC18" s="219" t="s">
        <v>636</v>
      </c>
      <c r="AD18" s="219">
        <v>-188</v>
      </c>
      <c r="AE18" t="s">
        <v>626</v>
      </c>
      <c r="AF18">
        <v>2020</v>
      </c>
      <c r="AG18">
        <v>3</v>
      </c>
    </row>
    <row r="19" spans="1:33">
      <c r="A19" t="s">
        <v>612</v>
      </c>
      <c r="B19" t="s">
        <v>671</v>
      </c>
      <c r="C19" s="217">
        <v>43909</v>
      </c>
      <c r="D19" s="217" t="e">
        <f>VLOOKUP(B19,#REF!,3,0)</f>
        <v>#REF!</v>
      </c>
      <c r="E19" s="217">
        <v>43915</v>
      </c>
      <c r="F19" t="s">
        <v>614</v>
      </c>
      <c r="G19">
        <v>71605</v>
      </c>
      <c r="H19" t="s">
        <v>672</v>
      </c>
      <c r="I19" t="s">
        <v>616</v>
      </c>
      <c r="J19" t="s">
        <v>617</v>
      </c>
      <c r="K19">
        <v>92140</v>
      </c>
      <c r="L19">
        <v>2001</v>
      </c>
      <c r="M19">
        <v>11363</v>
      </c>
      <c r="N19" t="s">
        <v>614</v>
      </c>
      <c r="O19">
        <v>118983</v>
      </c>
      <c r="P19" t="s">
        <v>618</v>
      </c>
      <c r="Q19" t="s">
        <v>619</v>
      </c>
      <c r="R19" t="s">
        <v>620</v>
      </c>
      <c r="S19">
        <v>54359</v>
      </c>
      <c r="T19" t="s">
        <v>673</v>
      </c>
      <c r="U19" t="s">
        <v>620</v>
      </c>
      <c r="V19" t="s">
        <v>674</v>
      </c>
      <c r="W19" t="s">
        <v>675</v>
      </c>
      <c r="Y19" t="s">
        <v>676</v>
      </c>
      <c r="Z19">
        <v>21</v>
      </c>
      <c r="AA19" s="217">
        <v>43909</v>
      </c>
      <c r="AB19" s="219">
        <v>13325</v>
      </c>
      <c r="AC19" s="219" t="s">
        <v>636</v>
      </c>
      <c r="AD19" s="219">
        <v>420.75</v>
      </c>
      <c r="AE19" t="s">
        <v>626</v>
      </c>
      <c r="AF19">
        <v>2020</v>
      </c>
      <c r="AG19">
        <v>3</v>
      </c>
    </row>
    <row r="20" spans="1:33">
      <c r="A20" t="s">
        <v>612</v>
      </c>
      <c r="B20" t="s">
        <v>677</v>
      </c>
      <c r="C20" s="217">
        <v>43917</v>
      </c>
      <c r="D20" s="217" t="e">
        <f>VLOOKUP(B20,#REF!,3,0)</f>
        <v>#REF!</v>
      </c>
      <c r="E20" s="217">
        <v>43918</v>
      </c>
      <c r="F20" t="s">
        <v>614</v>
      </c>
      <c r="G20">
        <v>76135</v>
      </c>
      <c r="H20" t="s">
        <v>628</v>
      </c>
      <c r="I20" t="s">
        <v>616</v>
      </c>
      <c r="J20" t="s">
        <v>617</v>
      </c>
      <c r="K20">
        <v>92140</v>
      </c>
      <c r="L20">
        <v>2001</v>
      </c>
      <c r="M20">
        <v>11363</v>
      </c>
      <c r="N20" t="s">
        <v>614</v>
      </c>
      <c r="O20">
        <v>118983</v>
      </c>
      <c r="P20" t="s">
        <v>618</v>
      </c>
      <c r="Q20" t="s">
        <v>619</v>
      </c>
      <c r="R20" t="s">
        <v>620</v>
      </c>
      <c r="S20">
        <v>54359</v>
      </c>
      <c r="T20" t="s">
        <v>673</v>
      </c>
      <c r="U20" t="s">
        <v>620</v>
      </c>
      <c r="V20" t="s">
        <v>628</v>
      </c>
      <c r="W20" t="s">
        <v>675</v>
      </c>
      <c r="Y20" t="s">
        <v>678</v>
      </c>
      <c r="Z20">
        <v>61</v>
      </c>
      <c r="AA20" s="217">
        <v>43917</v>
      </c>
      <c r="AB20" s="219">
        <v>0</v>
      </c>
      <c r="AC20" s="219" t="s">
        <v>636</v>
      </c>
      <c r="AD20" s="219">
        <v>0</v>
      </c>
      <c r="AE20" t="s">
        <v>626</v>
      </c>
      <c r="AF20">
        <v>2020</v>
      </c>
      <c r="AG20">
        <v>3</v>
      </c>
    </row>
    <row r="21" spans="1:33">
      <c r="A21" t="s">
        <v>612</v>
      </c>
      <c r="B21" t="s">
        <v>679</v>
      </c>
      <c r="C21" s="217">
        <v>43909</v>
      </c>
      <c r="D21" s="217" t="e">
        <f>VLOOKUP(B21,#REF!,3,0)</f>
        <v>#REF!</v>
      </c>
      <c r="E21" s="217">
        <v>43914</v>
      </c>
      <c r="F21" t="s">
        <v>614</v>
      </c>
      <c r="G21">
        <v>16005</v>
      </c>
      <c r="H21" t="s">
        <v>680</v>
      </c>
      <c r="I21" t="s">
        <v>616</v>
      </c>
      <c r="J21" t="s">
        <v>617</v>
      </c>
      <c r="K21">
        <v>92140</v>
      </c>
      <c r="L21" t="s">
        <v>681</v>
      </c>
      <c r="M21">
        <v>11363</v>
      </c>
      <c r="N21" t="s">
        <v>614</v>
      </c>
      <c r="O21">
        <v>118983</v>
      </c>
      <c r="P21" t="s">
        <v>682</v>
      </c>
      <c r="Q21" t="s">
        <v>619</v>
      </c>
      <c r="R21" t="s">
        <v>620</v>
      </c>
      <c r="S21">
        <v>86127</v>
      </c>
      <c r="T21" t="s">
        <v>683</v>
      </c>
      <c r="U21" t="s">
        <v>620</v>
      </c>
      <c r="V21" t="s">
        <v>684</v>
      </c>
      <c r="W21" t="s">
        <v>685</v>
      </c>
      <c r="Y21" t="s">
        <v>686</v>
      </c>
      <c r="Z21">
        <v>1</v>
      </c>
      <c r="AA21" s="217">
        <v>43909</v>
      </c>
      <c r="AB21" s="219">
        <v>13395544</v>
      </c>
      <c r="AC21" s="219" t="s">
        <v>625</v>
      </c>
      <c r="AD21" s="219">
        <v>73707.19</v>
      </c>
      <c r="AE21" t="s">
        <v>626</v>
      </c>
      <c r="AF21">
        <v>2020</v>
      </c>
      <c r="AG21">
        <v>3</v>
      </c>
    </row>
    <row r="22" spans="1:33">
      <c r="A22" t="s">
        <v>658</v>
      </c>
      <c r="B22" t="s">
        <v>924</v>
      </c>
      <c r="C22" s="217">
        <v>44005</v>
      </c>
      <c r="D22" s="217" t="e">
        <f>VLOOKUP(B22,#REF!,3,0)</f>
        <v>#REF!</v>
      </c>
      <c r="E22" s="217">
        <v>44007</v>
      </c>
      <c r="F22" t="s">
        <v>614</v>
      </c>
      <c r="G22">
        <v>16005</v>
      </c>
      <c r="H22" t="s">
        <v>680</v>
      </c>
      <c r="I22" t="s">
        <v>616</v>
      </c>
      <c r="J22" t="s">
        <v>617</v>
      </c>
      <c r="K22">
        <v>92140</v>
      </c>
      <c r="L22" t="s">
        <v>681</v>
      </c>
      <c r="M22">
        <v>11363</v>
      </c>
      <c r="N22" t="s">
        <v>614</v>
      </c>
      <c r="O22">
        <v>118983</v>
      </c>
      <c r="P22" t="s">
        <v>682</v>
      </c>
      <c r="Q22" t="s">
        <v>620</v>
      </c>
      <c r="R22" t="s">
        <v>921</v>
      </c>
      <c r="S22">
        <v>86127</v>
      </c>
      <c r="T22" t="s">
        <v>683</v>
      </c>
      <c r="U22">
        <v>16284</v>
      </c>
      <c r="V22" t="s">
        <v>920</v>
      </c>
      <c r="W22" t="s">
        <v>919</v>
      </c>
      <c r="Y22" t="s">
        <v>918</v>
      </c>
      <c r="Z22">
        <v>1</v>
      </c>
      <c r="AA22" s="217">
        <v>44005</v>
      </c>
      <c r="AB22" s="219">
        <v>-348407</v>
      </c>
      <c r="AC22" s="219" t="s">
        <v>625</v>
      </c>
      <c r="AD22" s="219">
        <v>-1917.06</v>
      </c>
      <c r="AE22" t="s">
        <v>626</v>
      </c>
      <c r="AF22">
        <v>2020</v>
      </c>
      <c r="AG22">
        <v>6</v>
      </c>
    </row>
    <row r="23" spans="1:33">
      <c r="A23" t="s">
        <v>658</v>
      </c>
      <c r="B23" t="s">
        <v>923</v>
      </c>
      <c r="C23" s="217">
        <v>44005</v>
      </c>
      <c r="D23" s="217" t="e">
        <f>VLOOKUP(B23,#REF!,3,0)</f>
        <v>#REF!</v>
      </c>
      <c r="E23" s="217">
        <v>44007</v>
      </c>
      <c r="F23" t="s">
        <v>614</v>
      </c>
      <c r="G23">
        <v>71405</v>
      </c>
      <c r="H23" t="s">
        <v>900</v>
      </c>
      <c r="I23" t="s">
        <v>616</v>
      </c>
      <c r="J23" t="s">
        <v>617</v>
      </c>
      <c r="K23">
        <v>92140</v>
      </c>
      <c r="L23" t="s">
        <v>681</v>
      </c>
      <c r="M23">
        <v>11363</v>
      </c>
      <c r="N23" t="s">
        <v>614</v>
      </c>
      <c r="O23">
        <v>118983</v>
      </c>
      <c r="P23" t="s">
        <v>898</v>
      </c>
      <c r="Q23" t="s">
        <v>620</v>
      </c>
      <c r="R23" t="s">
        <v>921</v>
      </c>
      <c r="S23">
        <v>86127</v>
      </c>
      <c r="T23" t="s">
        <v>683</v>
      </c>
      <c r="U23">
        <v>16284</v>
      </c>
      <c r="V23" t="s">
        <v>920</v>
      </c>
      <c r="W23" t="s">
        <v>919</v>
      </c>
      <c r="Y23" t="s">
        <v>918</v>
      </c>
      <c r="Z23">
        <v>8</v>
      </c>
      <c r="AA23" s="217">
        <v>44005</v>
      </c>
      <c r="AB23" s="219">
        <v>344807</v>
      </c>
      <c r="AC23" s="219" t="s">
        <v>625</v>
      </c>
      <c r="AD23" s="219">
        <v>1897.25</v>
      </c>
      <c r="AE23" t="s">
        <v>626</v>
      </c>
      <c r="AF23">
        <v>2020</v>
      </c>
      <c r="AG23">
        <v>6</v>
      </c>
    </row>
    <row r="24" spans="1:33">
      <c r="A24" t="s">
        <v>658</v>
      </c>
      <c r="B24" t="s">
        <v>922</v>
      </c>
      <c r="C24" s="217">
        <v>44005</v>
      </c>
      <c r="D24" s="217" t="e">
        <f>VLOOKUP(B24,#REF!,3,0)</f>
        <v>#REF!</v>
      </c>
      <c r="E24" s="217">
        <v>44007</v>
      </c>
      <c r="F24" t="s">
        <v>614</v>
      </c>
      <c r="G24">
        <v>71605</v>
      </c>
      <c r="H24" t="s">
        <v>672</v>
      </c>
      <c r="I24" t="s">
        <v>616</v>
      </c>
      <c r="J24" t="s">
        <v>617</v>
      </c>
      <c r="K24">
        <v>92140</v>
      </c>
      <c r="L24" t="s">
        <v>681</v>
      </c>
      <c r="M24">
        <v>11363</v>
      </c>
      <c r="N24" t="s">
        <v>614</v>
      </c>
      <c r="O24">
        <v>118983</v>
      </c>
      <c r="P24" t="s">
        <v>898</v>
      </c>
      <c r="Q24" t="s">
        <v>620</v>
      </c>
      <c r="R24" t="s">
        <v>921</v>
      </c>
      <c r="S24">
        <v>86127</v>
      </c>
      <c r="T24" t="s">
        <v>683</v>
      </c>
      <c r="U24">
        <v>16284</v>
      </c>
      <c r="V24" t="s">
        <v>920</v>
      </c>
      <c r="W24" t="s">
        <v>919</v>
      </c>
      <c r="Y24" t="s">
        <v>918</v>
      </c>
      <c r="Z24">
        <v>9</v>
      </c>
      <c r="AA24" s="217">
        <v>44005</v>
      </c>
      <c r="AB24" s="219">
        <v>3600</v>
      </c>
      <c r="AC24" s="219" t="s">
        <v>625</v>
      </c>
      <c r="AD24" s="219">
        <v>19.809999999999999</v>
      </c>
      <c r="AE24" t="s">
        <v>626</v>
      </c>
      <c r="AF24">
        <v>2020</v>
      </c>
      <c r="AG24">
        <v>6</v>
      </c>
    </row>
    <row r="25" spans="1:33">
      <c r="A25" t="s">
        <v>612</v>
      </c>
      <c r="B25" t="s">
        <v>917</v>
      </c>
      <c r="C25" s="217">
        <v>44011</v>
      </c>
      <c r="D25" s="217" t="e">
        <f>VLOOKUP(B25,#REF!,3,0)</f>
        <v>#REF!</v>
      </c>
      <c r="E25" s="217">
        <v>44013</v>
      </c>
      <c r="F25" t="s">
        <v>614</v>
      </c>
      <c r="G25">
        <v>71405</v>
      </c>
      <c r="H25" t="s">
        <v>900</v>
      </c>
      <c r="I25" t="s">
        <v>616</v>
      </c>
      <c r="J25" t="s">
        <v>617</v>
      </c>
      <c r="K25">
        <v>92140</v>
      </c>
      <c r="L25">
        <v>2001</v>
      </c>
      <c r="M25">
        <v>11363</v>
      </c>
      <c r="N25" t="s">
        <v>614</v>
      </c>
      <c r="O25">
        <v>118983</v>
      </c>
      <c r="P25" t="s">
        <v>737</v>
      </c>
      <c r="Q25" t="s">
        <v>620</v>
      </c>
      <c r="R25" t="s">
        <v>620</v>
      </c>
      <c r="S25">
        <v>90555</v>
      </c>
      <c r="T25" t="s">
        <v>913</v>
      </c>
      <c r="U25" t="s">
        <v>620</v>
      </c>
      <c r="V25" t="s">
        <v>916</v>
      </c>
      <c r="W25" t="s">
        <v>912</v>
      </c>
      <c r="Y25" t="s">
        <v>915</v>
      </c>
      <c r="Z25">
        <v>2</v>
      </c>
      <c r="AA25" s="217">
        <v>44011</v>
      </c>
      <c r="AB25" s="219">
        <v>6810</v>
      </c>
      <c r="AC25" s="219" t="s">
        <v>625</v>
      </c>
      <c r="AD25" s="219">
        <v>36.57</v>
      </c>
      <c r="AE25" t="s">
        <v>626</v>
      </c>
      <c r="AF25">
        <v>2020</v>
      </c>
      <c r="AG25">
        <v>6</v>
      </c>
    </row>
    <row r="26" spans="1:33">
      <c r="A26" t="s">
        <v>612</v>
      </c>
      <c r="B26" t="s">
        <v>914</v>
      </c>
      <c r="C26" s="217">
        <v>44015</v>
      </c>
      <c r="D26" s="217" t="e">
        <f>VLOOKUP(B26,#REF!,3,0)</f>
        <v>#REF!</v>
      </c>
      <c r="E26" s="217">
        <v>44016</v>
      </c>
      <c r="F26" t="s">
        <v>614</v>
      </c>
      <c r="G26">
        <v>76125</v>
      </c>
      <c r="H26" t="s">
        <v>653</v>
      </c>
      <c r="I26" t="s">
        <v>616</v>
      </c>
      <c r="J26" t="s">
        <v>617</v>
      </c>
      <c r="K26">
        <v>92140</v>
      </c>
      <c r="L26">
        <v>2001</v>
      </c>
      <c r="M26">
        <v>11363</v>
      </c>
      <c r="N26" t="s">
        <v>614</v>
      </c>
      <c r="O26">
        <v>118983</v>
      </c>
      <c r="P26" t="s">
        <v>737</v>
      </c>
      <c r="Q26" t="s">
        <v>620</v>
      </c>
      <c r="R26" t="s">
        <v>620</v>
      </c>
      <c r="S26">
        <v>90555</v>
      </c>
      <c r="T26" t="s">
        <v>913</v>
      </c>
      <c r="U26" t="s">
        <v>620</v>
      </c>
      <c r="V26" t="s">
        <v>653</v>
      </c>
      <c r="W26" t="s">
        <v>912</v>
      </c>
      <c r="Y26" t="s">
        <v>911</v>
      </c>
      <c r="Z26">
        <v>38</v>
      </c>
      <c r="AA26" s="217">
        <v>44015</v>
      </c>
      <c r="AB26" s="219">
        <v>0</v>
      </c>
      <c r="AC26" s="219" t="s">
        <v>625</v>
      </c>
      <c r="AD26" s="219">
        <v>0.1</v>
      </c>
      <c r="AE26" t="s">
        <v>626</v>
      </c>
      <c r="AF26">
        <v>2020</v>
      </c>
      <c r="AG26">
        <v>7</v>
      </c>
    </row>
    <row r="27" spans="1:33">
      <c r="A27" t="s">
        <v>612</v>
      </c>
      <c r="B27" t="s">
        <v>910</v>
      </c>
      <c r="C27" s="217">
        <v>44014</v>
      </c>
      <c r="D27" s="217" t="e">
        <f>VLOOKUP(B27,#REF!,3,0)</f>
        <v>#REF!</v>
      </c>
      <c r="E27" s="217">
        <v>44015</v>
      </c>
      <c r="F27" t="s">
        <v>614</v>
      </c>
      <c r="G27">
        <v>75705</v>
      </c>
      <c r="H27" t="s">
        <v>909</v>
      </c>
      <c r="I27" t="s">
        <v>616</v>
      </c>
      <c r="J27" t="s">
        <v>617</v>
      </c>
      <c r="K27">
        <v>92140</v>
      </c>
      <c r="L27">
        <v>2001</v>
      </c>
      <c r="M27">
        <v>11363</v>
      </c>
      <c r="N27" t="s">
        <v>614</v>
      </c>
      <c r="O27">
        <v>118983</v>
      </c>
      <c r="P27" t="s">
        <v>618</v>
      </c>
      <c r="Q27" t="s">
        <v>620</v>
      </c>
      <c r="R27" t="s">
        <v>620</v>
      </c>
      <c r="S27">
        <v>82503</v>
      </c>
      <c r="T27" t="s">
        <v>906</v>
      </c>
      <c r="U27" t="s">
        <v>620</v>
      </c>
      <c r="V27" t="s">
        <v>905</v>
      </c>
      <c r="W27" t="s">
        <v>904</v>
      </c>
      <c r="Y27" t="s">
        <v>903</v>
      </c>
      <c r="Z27">
        <v>34</v>
      </c>
      <c r="AA27" s="217">
        <v>44014</v>
      </c>
      <c r="AB27" s="219">
        <v>2151</v>
      </c>
      <c r="AC27" s="219" t="s">
        <v>625</v>
      </c>
      <c r="AD27" s="219">
        <v>11.58</v>
      </c>
      <c r="AE27" t="s">
        <v>626</v>
      </c>
      <c r="AF27">
        <v>2020</v>
      </c>
      <c r="AG27">
        <v>7</v>
      </c>
    </row>
    <row r="28" spans="1:33">
      <c r="A28" t="s">
        <v>612</v>
      </c>
      <c r="B28" t="s">
        <v>908</v>
      </c>
      <c r="C28" s="217">
        <v>44014</v>
      </c>
      <c r="D28" s="217" t="e">
        <f>VLOOKUP(B28,#REF!,3,0)</f>
        <v>#REF!</v>
      </c>
      <c r="E28" s="217">
        <v>44015</v>
      </c>
      <c r="F28" t="s">
        <v>614</v>
      </c>
      <c r="G28">
        <v>74710</v>
      </c>
      <c r="H28" t="s">
        <v>907</v>
      </c>
      <c r="I28" t="s">
        <v>616</v>
      </c>
      <c r="J28" t="s">
        <v>617</v>
      </c>
      <c r="K28">
        <v>92140</v>
      </c>
      <c r="L28">
        <v>2001</v>
      </c>
      <c r="M28">
        <v>11363</v>
      </c>
      <c r="N28" t="s">
        <v>614</v>
      </c>
      <c r="O28">
        <v>118983</v>
      </c>
      <c r="P28" t="s">
        <v>618</v>
      </c>
      <c r="Q28" t="s">
        <v>620</v>
      </c>
      <c r="R28" t="s">
        <v>620</v>
      </c>
      <c r="S28">
        <v>82503</v>
      </c>
      <c r="T28" t="s">
        <v>906</v>
      </c>
      <c r="U28" t="s">
        <v>620</v>
      </c>
      <c r="V28" t="s">
        <v>905</v>
      </c>
      <c r="W28" t="s">
        <v>904</v>
      </c>
      <c r="Y28" t="s">
        <v>903</v>
      </c>
      <c r="Z28">
        <v>33</v>
      </c>
      <c r="AA28" s="217">
        <v>44014</v>
      </c>
      <c r="AB28" s="219">
        <v>415</v>
      </c>
      <c r="AC28" s="219" t="s">
        <v>625</v>
      </c>
      <c r="AD28" s="219">
        <v>2.23</v>
      </c>
      <c r="AE28" t="s">
        <v>626</v>
      </c>
      <c r="AF28">
        <v>2020</v>
      </c>
      <c r="AG28">
        <v>7</v>
      </c>
    </row>
    <row r="29" spans="1:33">
      <c r="A29" t="s">
        <v>658</v>
      </c>
      <c r="B29" t="s">
        <v>902</v>
      </c>
      <c r="C29" s="217">
        <v>44041</v>
      </c>
      <c r="D29" s="217" t="e">
        <f>VLOOKUP(B29,#REF!,3,0)</f>
        <v>#REF!</v>
      </c>
      <c r="E29" s="217">
        <v>44044</v>
      </c>
      <c r="F29" t="s">
        <v>614</v>
      </c>
      <c r="G29">
        <v>16005</v>
      </c>
      <c r="H29" t="s">
        <v>680</v>
      </c>
      <c r="I29" t="s">
        <v>616</v>
      </c>
      <c r="J29" t="s">
        <v>617</v>
      </c>
      <c r="K29">
        <v>92140</v>
      </c>
      <c r="L29" t="s">
        <v>681</v>
      </c>
      <c r="M29">
        <v>11363</v>
      </c>
      <c r="N29" t="s">
        <v>614</v>
      </c>
      <c r="O29">
        <v>118983</v>
      </c>
      <c r="P29" t="s">
        <v>682</v>
      </c>
      <c r="Q29" t="s">
        <v>620</v>
      </c>
      <c r="R29" t="s">
        <v>897</v>
      </c>
      <c r="S29">
        <v>86127</v>
      </c>
      <c r="T29" t="s">
        <v>683</v>
      </c>
      <c r="U29">
        <v>16284</v>
      </c>
      <c r="V29" t="s">
        <v>896</v>
      </c>
      <c r="W29" t="s">
        <v>895</v>
      </c>
      <c r="Y29" t="s">
        <v>894</v>
      </c>
      <c r="Z29">
        <v>1</v>
      </c>
      <c r="AA29" s="217">
        <v>44041</v>
      </c>
      <c r="AB29" s="219">
        <v>-981048</v>
      </c>
      <c r="AC29" s="219" t="s">
        <v>625</v>
      </c>
      <c r="AD29" s="219">
        <v>-5398.08</v>
      </c>
      <c r="AE29" t="s">
        <v>626</v>
      </c>
      <c r="AF29">
        <v>2020</v>
      </c>
      <c r="AG29">
        <v>7</v>
      </c>
    </row>
    <row r="30" spans="1:33">
      <c r="A30" t="s">
        <v>658</v>
      </c>
      <c r="B30" t="s">
        <v>901</v>
      </c>
      <c r="C30" s="217">
        <v>44041</v>
      </c>
      <c r="D30" s="217" t="e">
        <f>VLOOKUP(B30,#REF!,3,0)</f>
        <v>#REF!</v>
      </c>
      <c r="E30" s="217">
        <v>44044</v>
      </c>
      <c r="F30" t="s">
        <v>614</v>
      </c>
      <c r="G30">
        <v>71405</v>
      </c>
      <c r="H30" t="s">
        <v>900</v>
      </c>
      <c r="I30" t="s">
        <v>616</v>
      </c>
      <c r="J30" t="s">
        <v>617</v>
      </c>
      <c r="K30">
        <v>92140</v>
      </c>
      <c r="L30" t="s">
        <v>681</v>
      </c>
      <c r="M30">
        <v>11363</v>
      </c>
      <c r="N30" t="s">
        <v>614</v>
      </c>
      <c r="O30">
        <v>118983</v>
      </c>
      <c r="P30" t="s">
        <v>898</v>
      </c>
      <c r="Q30" t="s">
        <v>620</v>
      </c>
      <c r="R30" t="s">
        <v>897</v>
      </c>
      <c r="S30">
        <v>86127</v>
      </c>
      <c r="T30" t="s">
        <v>683</v>
      </c>
      <c r="U30">
        <v>16284</v>
      </c>
      <c r="V30" t="s">
        <v>896</v>
      </c>
      <c r="W30" t="s">
        <v>895</v>
      </c>
      <c r="Y30" t="s">
        <v>894</v>
      </c>
      <c r="Z30">
        <v>5</v>
      </c>
      <c r="AA30" s="217">
        <v>44041</v>
      </c>
      <c r="AB30" s="219">
        <v>927818</v>
      </c>
      <c r="AC30" s="219" t="s">
        <v>625</v>
      </c>
      <c r="AD30" s="219">
        <v>5105.1899999999996</v>
      </c>
      <c r="AE30" t="s">
        <v>626</v>
      </c>
      <c r="AF30">
        <v>2020</v>
      </c>
      <c r="AG30">
        <v>7</v>
      </c>
    </row>
    <row r="31" spans="1:33">
      <c r="A31" t="s">
        <v>658</v>
      </c>
      <c r="B31" t="s">
        <v>899</v>
      </c>
      <c r="C31" s="217">
        <v>44041</v>
      </c>
      <c r="D31" s="217" t="e">
        <f>VLOOKUP(B31,#REF!,3,0)</f>
        <v>#REF!</v>
      </c>
      <c r="E31" s="217">
        <v>44044</v>
      </c>
      <c r="F31" t="s">
        <v>614</v>
      </c>
      <c r="G31">
        <v>71605</v>
      </c>
      <c r="H31" t="s">
        <v>672</v>
      </c>
      <c r="I31" t="s">
        <v>616</v>
      </c>
      <c r="J31" t="s">
        <v>617</v>
      </c>
      <c r="K31">
        <v>92140</v>
      </c>
      <c r="L31" t="s">
        <v>681</v>
      </c>
      <c r="M31">
        <v>11363</v>
      </c>
      <c r="N31" t="s">
        <v>614</v>
      </c>
      <c r="O31">
        <v>118983</v>
      </c>
      <c r="P31" t="s">
        <v>898</v>
      </c>
      <c r="Q31" t="s">
        <v>620</v>
      </c>
      <c r="R31" t="s">
        <v>897</v>
      </c>
      <c r="S31">
        <v>86127</v>
      </c>
      <c r="T31" t="s">
        <v>683</v>
      </c>
      <c r="U31">
        <v>16284</v>
      </c>
      <c r="V31" t="s">
        <v>896</v>
      </c>
      <c r="W31" t="s">
        <v>895</v>
      </c>
      <c r="Y31" t="s">
        <v>894</v>
      </c>
      <c r="Z31">
        <v>6</v>
      </c>
      <c r="AA31" s="217">
        <v>44041</v>
      </c>
      <c r="AB31" s="219">
        <v>53230</v>
      </c>
      <c r="AC31" s="219" t="s">
        <v>625</v>
      </c>
      <c r="AD31" s="219">
        <v>292.89</v>
      </c>
      <c r="AE31" t="s">
        <v>626</v>
      </c>
      <c r="AF31">
        <v>2020</v>
      </c>
      <c r="AG31">
        <v>7</v>
      </c>
    </row>
    <row r="32" spans="1:33">
      <c r="A32" t="s">
        <v>612</v>
      </c>
      <c r="B32" t="s">
        <v>893</v>
      </c>
      <c r="C32" s="217">
        <v>44127</v>
      </c>
      <c r="D32" s="217" t="e">
        <f>VLOOKUP(B32,#REF!,3,0)</f>
        <v>#REF!</v>
      </c>
      <c r="E32" s="217">
        <v>44130</v>
      </c>
      <c r="F32" t="s">
        <v>614</v>
      </c>
      <c r="G32">
        <v>73205</v>
      </c>
      <c r="H32" t="s">
        <v>892</v>
      </c>
      <c r="I32" t="s">
        <v>616</v>
      </c>
      <c r="J32" t="s">
        <v>617</v>
      </c>
      <c r="K32">
        <v>92140</v>
      </c>
      <c r="L32">
        <v>2001</v>
      </c>
      <c r="M32">
        <v>11363</v>
      </c>
      <c r="N32" t="s">
        <v>614</v>
      </c>
      <c r="O32">
        <v>118983</v>
      </c>
      <c r="P32" t="s">
        <v>709</v>
      </c>
      <c r="Q32" t="s">
        <v>620</v>
      </c>
      <c r="R32" t="s">
        <v>620</v>
      </c>
      <c r="S32">
        <v>93157</v>
      </c>
      <c r="T32" t="s">
        <v>891</v>
      </c>
      <c r="U32" t="s">
        <v>620</v>
      </c>
      <c r="V32" t="s">
        <v>890</v>
      </c>
      <c r="W32" t="s">
        <v>889</v>
      </c>
      <c r="Y32" t="s">
        <v>888</v>
      </c>
      <c r="Z32">
        <v>15</v>
      </c>
      <c r="AA32" s="217">
        <v>44127</v>
      </c>
      <c r="AB32" s="219">
        <v>440000</v>
      </c>
      <c r="AC32" s="219" t="s">
        <v>625</v>
      </c>
      <c r="AD32" s="219">
        <v>2378.12</v>
      </c>
      <c r="AE32" t="s">
        <v>626</v>
      </c>
      <c r="AF32">
        <v>2020</v>
      </c>
      <c r="AG32">
        <v>10</v>
      </c>
    </row>
    <row r="33" spans="1:33">
      <c r="A33" t="s">
        <v>612</v>
      </c>
      <c r="B33" t="s">
        <v>931</v>
      </c>
      <c r="C33" s="217">
        <v>44152</v>
      </c>
      <c r="D33" s="217" t="e">
        <f>VLOOKUP(B33,#REF!,3,0)</f>
        <v>#REF!</v>
      </c>
      <c r="E33" s="217">
        <v>44152</v>
      </c>
      <c r="F33" t="s">
        <v>614</v>
      </c>
      <c r="G33">
        <v>74965</v>
      </c>
      <c r="H33" t="s">
        <v>932</v>
      </c>
      <c r="I33" t="s">
        <v>616</v>
      </c>
      <c r="J33" t="s">
        <v>617</v>
      </c>
      <c r="K33">
        <v>92140</v>
      </c>
      <c r="L33">
        <v>2001</v>
      </c>
      <c r="M33">
        <v>11363</v>
      </c>
      <c r="N33" t="s">
        <v>614</v>
      </c>
      <c r="O33">
        <v>118983</v>
      </c>
      <c r="P33" t="s">
        <v>709</v>
      </c>
      <c r="Q33" t="s">
        <v>619</v>
      </c>
      <c r="R33" t="s">
        <v>620</v>
      </c>
      <c r="S33">
        <v>77132</v>
      </c>
      <c r="T33" t="s">
        <v>621</v>
      </c>
      <c r="U33" t="s">
        <v>620</v>
      </c>
      <c r="V33" t="s">
        <v>933</v>
      </c>
      <c r="W33" t="s">
        <v>934</v>
      </c>
      <c r="Y33" t="s">
        <v>935</v>
      </c>
      <c r="Z33">
        <v>72</v>
      </c>
      <c r="AA33" s="217">
        <v>44152</v>
      </c>
      <c r="AB33" s="219">
        <v>250000</v>
      </c>
      <c r="AC33" s="219" t="s">
        <v>625</v>
      </c>
      <c r="AD33" s="219">
        <v>1356.93</v>
      </c>
      <c r="AE33" t="s">
        <v>626</v>
      </c>
      <c r="AF33">
        <v>2020</v>
      </c>
      <c r="AG33">
        <v>11</v>
      </c>
    </row>
    <row r="34" spans="1:33">
      <c r="A34" t="s">
        <v>612</v>
      </c>
      <c r="B34" t="s">
        <v>936</v>
      </c>
      <c r="C34" s="217">
        <v>44155</v>
      </c>
      <c r="D34" s="217" t="e">
        <f>VLOOKUP(B34,#REF!,3,0)</f>
        <v>#REF!</v>
      </c>
      <c r="E34" s="217">
        <v>44155</v>
      </c>
      <c r="F34" t="s">
        <v>614</v>
      </c>
      <c r="G34">
        <v>76135</v>
      </c>
      <c r="H34" t="s">
        <v>628</v>
      </c>
      <c r="I34" t="s">
        <v>616</v>
      </c>
      <c r="J34" t="s">
        <v>617</v>
      </c>
      <c r="K34">
        <v>92140</v>
      </c>
      <c r="L34">
        <v>2001</v>
      </c>
      <c r="M34">
        <v>11363</v>
      </c>
      <c r="N34" t="s">
        <v>614</v>
      </c>
      <c r="O34">
        <v>118983</v>
      </c>
      <c r="P34" t="s">
        <v>709</v>
      </c>
      <c r="Q34" t="s">
        <v>619</v>
      </c>
      <c r="R34" t="s">
        <v>620</v>
      </c>
      <c r="S34">
        <v>77132</v>
      </c>
      <c r="T34" t="s">
        <v>621</v>
      </c>
      <c r="U34" t="s">
        <v>620</v>
      </c>
      <c r="V34" t="s">
        <v>628</v>
      </c>
      <c r="W34" t="s">
        <v>934</v>
      </c>
      <c r="Y34" t="s">
        <v>937</v>
      </c>
      <c r="Z34">
        <v>27</v>
      </c>
      <c r="AA34" s="217">
        <v>44155</v>
      </c>
      <c r="AB34" s="219">
        <v>0</v>
      </c>
      <c r="AC34" s="219" t="s">
        <v>625</v>
      </c>
      <c r="AD34" s="219">
        <v>-0.01</v>
      </c>
      <c r="AE34" t="s">
        <v>626</v>
      </c>
      <c r="AF34">
        <v>2020</v>
      </c>
      <c r="AG34">
        <v>11</v>
      </c>
    </row>
    <row r="35" spans="1:33">
      <c r="A35" t="s">
        <v>658</v>
      </c>
      <c r="B35" t="s">
        <v>938</v>
      </c>
      <c r="C35" s="217">
        <v>44182</v>
      </c>
      <c r="D35" s="217" t="e">
        <f>VLOOKUP(B35,#REF!,3,0)</f>
        <v>#REF!</v>
      </c>
      <c r="E35" s="217">
        <v>44184</v>
      </c>
      <c r="F35" t="s">
        <v>614</v>
      </c>
      <c r="G35">
        <v>16005</v>
      </c>
      <c r="H35" t="s">
        <v>680</v>
      </c>
      <c r="I35" t="s">
        <v>616</v>
      </c>
      <c r="J35" t="s">
        <v>617</v>
      </c>
      <c r="K35">
        <v>92140</v>
      </c>
      <c r="L35" t="s">
        <v>681</v>
      </c>
      <c r="M35">
        <v>11363</v>
      </c>
      <c r="N35" t="s">
        <v>614</v>
      </c>
      <c r="O35">
        <v>118983</v>
      </c>
      <c r="P35" t="s">
        <v>682</v>
      </c>
      <c r="Q35" t="s">
        <v>620</v>
      </c>
      <c r="R35" t="s">
        <v>939</v>
      </c>
      <c r="S35">
        <v>86127</v>
      </c>
      <c r="T35" t="s">
        <v>683</v>
      </c>
      <c r="U35">
        <v>16284</v>
      </c>
      <c r="V35" t="s">
        <v>940</v>
      </c>
      <c r="W35" t="s">
        <v>941</v>
      </c>
      <c r="Y35" t="s">
        <v>942</v>
      </c>
      <c r="Z35">
        <v>1</v>
      </c>
      <c r="AA35" s="217">
        <v>44182</v>
      </c>
      <c r="AB35" s="219">
        <v>-5863472</v>
      </c>
      <c r="AC35" s="219" t="s">
        <v>625</v>
      </c>
      <c r="AD35" s="219">
        <v>-32262.98</v>
      </c>
      <c r="AE35" t="s">
        <v>626</v>
      </c>
      <c r="AF35">
        <v>2020</v>
      </c>
      <c r="AG35">
        <v>12</v>
      </c>
    </row>
    <row r="36" spans="1:33">
      <c r="A36" t="s">
        <v>658</v>
      </c>
      <c r="B36" t="s">
        <v>943</v>
      </c>
      <c r="C36" s="217">
        <v>44182</v>
      </c>
      <c r="D36" s="217" t="e">
        <f>VLOOKUP(B36,#REF!,3,0)</f>
        <v>#REF!</v>
      </c>
      <c r="E36" s="217">
        <v>44184</v>
      </c>
      <c r="F36" t="s">
        <v>614</v>
      </c>
      <c r="G36">
        <v>72105</v>
      </c>
      <c r="H36" t="s">
        <v>944</v>
      </c>
      <c r="I36" t="s">
        <v>616</v>
      </c>
      <c r="J36" t="s">
        <v>617</v>
      </c>
      <c r="K36">
        <v>92140</v>
      </c>
      <c r="L36" t="s">
        <v>681</v>
      </c>
      <c r="M36">
        <v>11363</v>
      </c>
      <c r="N36" t="s">
        <v>614</v>
      </c>
      <c r="O36">
        <v>118983</v>
      </c>
      <c r="P36" t="s">
        <v>898</v>
      </c>
      <c r="Q36" t="s">
        <v>620</v>
      </c>
      <c r="R36" t="s">
        <v>939</v>
      </c>
      <c r="S36">
        <v>86127</v>
      </c>
      <c r="T36" t="s">
        <v>683</v>
      </c>
      <c r="U36">
        <v>16284</v>
      </c>
      <c r="V36" t="s">
        <v>940</v>
      </c>
      <c r="W36" t="s">
        <v>941</v>
      </c>
      <c r="Y36" t="s">
        <v>942</v>
      </c>
      <c r="Z36">
        <v>32</v>
      </c>
      <c r="AA36" s="217">
        <v>44182</v>
      </c>
      <c r="AB36" s="219">
        <v>4800</v>
      </c>
      <c r="AC36" s="219" t="s">
        <v>625</v>
      </c>
      <c r="AD36" s="219">
        <v>26.41</v>
      </c>
      <c r="AE36" t="s">
        <v>626</v>
      </c>
      <c r="AF36">
        <v>2020</v>
      </c>
      <c r="AG36">
        <v>12</v>
      </c>
    </row>
    <row r="37" spans="1:33">
      <c r="A37" t="s">
        <v>658</v>
      </c>
      <c r="B37" t="s">
        <v>945</v>
      </c>
      <c r="C37" s="217">
        <v>44182</v>
      </c>
      <c r="D37" s="217" t="e">
        <f>VLOOKUP(B37,#REF!,3,0)</f>
        <v>#REF!</v>
      </c>
      <c r="E37" s="217">
        <v>44184</v>
      </c>
      <c r="F37" t="s">
        <v>614</v>
      </c>
      <c r="G37">
        <v>75710</v>
      </c>
      <c r="H37" t="s">
        <v>946</v>
      </c>
      <c r="I37" t="s">
        <v>616</v>
      </c>
      <c r="J37" t="s">
        <v>617</v>
      </c>
      <c r="K37">
        <v>92140</v>
      </c>
      <c r="L37" t="s">
        <v>681</v>
      </c>
      <c r="M37">
        <v>11363</v>
      </c>
      <c r="N37" t="s">
        <v>614</v>
      </c>
      <c r="O37">
        <v>118983</v>
      </c>
      <c r="P37" t="s">
        <v>947</v>
      </c>
      <c r="Q37" t="s">
        <v>620</v>
      </c>
      <c r="R37" t="s">
        <v>939</v>
      </c>
      <c r="S37">
        <v>86127</v>
      </c>
      <c r="T37" t="s">
        <v>683</v>
      </c>
      <c r="U37">
        <v>16284</v>
      </c>
      <c r="V37" t="s">
        <v>940</v>
      </c>
      <c r="W37" t="s">
        <v>941</v>
      </c>
      <c r="Y37" t="s">
        <v>942</v>
      </c>
      <c r="Z37">
        <v>38</v>
      </c>
      <c r="AA37" s="217">
        <v>44182</v>
      </c>
      <c r="AB37" s="219">
        <v>13560</v>
      </c>
      <c r="AC37" s="219" t="s">
        <v>625</v>
      </c>
      <c r="AD37" s="219">
        <v>74.61</v>
      </c>
      <c r="AE37" t="s">
        <v>626</v>
      </c>
      <c r="AF37">
        <v>2020</v>
      </c>
      <c r="AG37">
        <v>12</v>
      </c>
    </row>
    <row r="38" spans="1:33">
      <c r="A38" t="s">
        <v>658</v>
      </c>
      <c r="B38" t="s">
        <v>948</v>
      </c>
      <c r="C38" s="217">
        <v>44182</v>
      </c>
      <c r="D38" s="217" t="e">
        <f>VLOOKUP(B38,#REF!,3,0)</f>
        <v>#REF!</v>
      </c>
      <c r="E38" s="217">
        <v>44184</v>
      </c>
      <c r="F38" t="s">
        <v>614</v>
      </c>
      <c r="G38">
        <v>72805</v>
      </c>
      <c r="H38" t="s">
        <v>615</v>
      </c>
      <c r="I38" t="s">
        <v>616</v>
      </c>
      <c r="J38" t="s">
        <v>617</v>
      </c>
      <c r="K38">
        <v>92140</v>
      </c>
      <c r="L38" t="s">
        <v>681</v>
      </c>
      <c r="M38">
        <v>11363</v>
      </c>
      <c r="N38" t="s">
        <v>614</v>
      </c>
      <c r="O38">
        <v>118983</v>
      </c>
      <c r="P38" t="s">
        <v>898</v>
      </c>
      <c r="Q38" t="s">
        <v>620</v>
      </c>
      <c r="R38" t="s">
        <v>939</v>
      </c>
      <c r="S38">
        <v>86127</v>
      </c>
      <c r="T38" t="s">
        <v>683</v>
      </c>
      <c r="U38">
        <v>16284</v>
      </c>
      <c r="V38" t="s">
        <v>940</v>
      </c>
      <c r="W38" t="s">
        <v>941</v>
      </c>
      <c r="Y38" t="s">
        <v>942</v>
      </c>
      <c r="Z38">
        <v>36</v>
      </c>
      <c r="AA38" s="217">
        <v>44182</v>
      </c>
      <c r="AB38" s="219">
        <v>960150</v>
      </c>
      <c r="AC38" s="219" t="s">
        <v>625</v>
      </c>
      <c r="AD38" s="219">
        <v>5283.1</v>
      </c>
      <c r="AE38" t="s">
        <v>626</v>
      </c>
      <c r="AF38">
        <v>2020</v>
      </c>
      <c r="AG38">
        <v>12</v>
      </c>
    </row>
    <row r="39" spans="1:33">
      <c r="A39" t="s">
        <v>658</v>
      </c>
      <c r="B39" t="s">
        <v>949</v>
      </c>
      <c r="C39" s="217">
        <v>44182</v>
      </c>
      <c r="D39" s="217" t="e">
        <f>VLOOKUP(B39,#REF!,3,0)</f>
        <v>#REF!</v>
      </c>
      <c r="E39" s="217">
        <v>44184</v>
      </c>
      <c r="F39" t="s">
        <v>614</v>
      </c>
      <c r="G39">
        <v>72205</v>
      </c>
      <c r="H39" t="s">
        <v>950</v>
      </c>
      <c r="I39" t="s">
        <v>616</v>
      </c>
      <c r="J39" t="s">
        <v>617</v>
      </c>
      <c r="K39">
        <v>92140</v>
      </c>
      <c r="L39" t="s">
        <v>681</v>
      </c>
      <c r="M39">
        <v>11363</v>
      </c>
      <c r="N39" t="s">
        <v>614</v>
      </c>
      <c r="O39">
        <v>118983</v>
      </c>
      <c r="P39" t="s">
        <v>898</v>
      </c>
      <c r="Q39" t="s">
        <v>620</v>
      </c>
      <c r="R39" t="s">
        <v>939</v>
      </c>
      <c r="S39">
        <v>86127</v>
      </c>
      <c r="T39" t="s">
        <v>683</v>
      </c>
      <c r="U39">
        <v>16284</v>
      </c>
      <c r="V39" t="s">
        <v>940</v>
      </c>
      <c r="W39" t="s">
        <v>941</v>
      </c>
      <c r="Y39" t="s">
        <v>942</v>
      </c>
      <c r="Z39">
        <v>33</v>
      </c>
      <c r="AA39" s="217">
        <v>44182</v>
      </c>
      <c r="AB39" s="219">
        <v>1286470</v>
      </c>
      <c r="AC39" s="219" t="s">
        <v>625</v>
      </c>
      <c r="AD39" s="219">
        <v>7078.63</v>
      </c>
      <c r="AE39" t="s">
        <v>626</v>
      </c>
      <c r="AF39">
        <v>2020</v>
      </c>
      <c r="AG39">
        <v>12</v>
      </c>
    </row>
    <row r="40" spans="1:33">
      <c r="A40" t="s">
        <v>658</v>
      </c>
      <c r="B40" t="s">
        <v>951</v>
      </c>
      <c r="C40" s="217">
        <v>44182</v>
      </c>
      <c r="D40" s="217" t="e">
        <f>VLOOKUP(B40,#REF!,3,0)</f>
        <v>#REF!</v>
      </c>
      <c r="E40" s="217">
        <v>44184</v>
      </c>
      <c r="F40" t="s">
        <v>614</v>
      </c>
      <c r="G40">
        <v>71605</v>
      </c>
      <c r="H40" t="s">
        <v>672</v>
      </c>
      <c r="I40" t="s">
        <v>616</v>
      </c>
      <c r="J40" t="s">
        <v>617</v>
      </c>
      <c r="K40">
        <v>92140</v>
      </c>
      <c r="L40" t="s">
        <v>681</v>
      </c>
      <c r="M40">
        <v>11363</v>
      </c>
      <c r="N40" t="s">
        <v>614</v>
      </c>
      <c r="O40">
        <v>118983</v>
      </c>
      <c r="P40" t="s">
        <v>952</v>
      </c>
      <c r="Q40" t="s">
        <v>620</v>
      </c>
      <c r="R40" t="s">
        <v>939</v>
      </c>
      <c r="S40">
        <v>86127</v>
      </c>
      <c r="T40" t="s">
        <v>683</v>
      </c>
      <c r="U40">
        <v>16284</v>
      </c>
      <c r="V40" t="s">
        <v>940</v>
      </c>
      <c r="W40" t="s">
        <v>941</v>
      </c>
      <c r="Y40" t="s">
        <v>942</v>
      </c>
      <c r="Z40">
        <v>26</v>
      </c>
      <c r="AA40" s="217">
        <v>44182</v>
      </c>
      <c r="AB40" s="219">
        <v>885542</v>
      </c>
      <c r="AC40" s="219" t="s">
        <v>625</v>
      </c>
      <c r="AD40" s="219">
        <v>4872.58</v>
      </c>
      <c r="AE40" t="s">
        <v>626</v>
      </c>
      <c r="AF40">
        <v>2020</v>
      </c>
      <c r="AG40">
        <v>12</v>
      </c>
    </row>
    <row r="41" spans="1:33">
      <c r="A41" t="s">
        <v>658</v>
      </c>
      <c r="B41" t="s">
        <v>953</v>
      </c>
      <c r="C41" s="217">
        <v>44182</v>
      </c>
      <c r="D41" s="217" t="e">
        <f>VLOOKUP(B41,#REF!,3,0)</f>
        <v>#REF!</v>
      </c>
      <c r="E41" s="217">
        <v>44184</v>
      </c>
      <c r="F41" t="s">
        <v>614</v>
      </c>
      <c r="G41">
        <v>71405</v>
      </c>
      <c r="H41" t="s">
        <v>900</v>
      </c>
      <c r="I41" t="s">
        <v>616</v>
      </c>
      <c r="J41" t="s">
        <v>617</v>
      </c>
      <c r="K41">
        <v>92140</v>
      </c>
      <c r="L41" t="s">
        <v>681</v>
      </c>
      <c r="M41">
        <v>11363</v>
      </c>
      <c r="N41" t="s">
        <v>614</v>
      </c>
      <c r="O41">
        <v>118983</v>
      </c>
      <c r="P41" t="s">
        <v>954</v>
      </c>
      <c r="Q41" t="s">
        <v>620</v>
      </c>
      <c r="R41" t="s">
        <v>939</v>
      </c>
      <c r="S41">
        <v>86127</v>
      </c>
      <c r="T41" t="s">
        <v>683</v>
      </c>
      <c r="U41">
        <v>16284</v>
      </c>
      <c r="V41" t="s">
        <v>940</v>
      </c>
      <c r="W41" t="s">
        <v>941</v>
      </c>
      <c r="Y41" t="s">
        <v>942</v>
      </c>
      <c r="Z41">
        <v>25</v>
      </c>
      <c r="AA41" s="217">
        <v>44182</v>
      </c>
      <c r="AB41" s="219">
        <v>2590315</v>
      </c>
      <c r="AC41" s="219" t="s">
        <v>625</v>
      </c>
      <c r="AD41" s="219">
        <v>14252.86</v>
      </c>
      <c r="AE41" t="s">
        <v>626</v>
      </c>
      <c r="AF41">
        <v>2020</v>
      </c>
      <c r="AG41">
        <v>12</v>
      </c>
    </row>
    <row r="42" spans="1:33">
      <c r="A42" t="s">
        <v>658</v>
      </c>
      <c r="B42" t="s">
        <v>955</v>
      </c>
      <c r="C42" s="217">
        <v>44182</v>
      </c>
      <c r="D42" s="217" t="e">
        <f>VLOOKUP(B42,#REF!,3,0)</f>
        <v>#REF!</v>
      </c>
      <c r="E42" s="217">
        <v>44184</v>
      </c>
      <c r="F42" t="s">
        <v>614</v>
      </c>
      <c r="G42">
        <v>75710</v>
      </c>
      <c r="H42" t="s">
        <v>946</v>
      </c>
      <c r="I42" t="s">
        <v>616</v>
      </c>
      <c r="J42" t="s">
        <v>617</v>
      </c>
      <c r="K42">
        <v>92140</v>
      </c>
      <c r="L42" t="s">
        <v>681</v>
      </c>
      <c r="M42">
        <v>11363</v>
      </c>
      <c r="N42" t="s">
        <v>614</v>
      </c>
      <c r="O42">
        <v>118983</v>
      </c>
      <c r="P42" t="s">
        <v>954</v>
      </c>
      <c r="Q42" t="s">
        <v>620</v>
      </c>
      <c r="R42" t="s">
        <v>939</v>
      </c>
      <c r="S42">
        <v>86127</v>
      </c>
      <c r="T42" t="s">
        <v>683</v>
      </c>
      <c r="U42">
        <v>16284</v>
      </c>
      <c r="V42" t="s">
        <v>940</v>
      </c>
      <c r="W42" t="s">
        <v>941</v>
      </c>
      <c r="Y42" t="s">
        <v>942</v>
      </c>
      <c r="Z42">
        <v>39</v>
      </c>
      <c r="AA42" s="217">
        <v>44182</v>
      </c>
      <c r="AB42" s="219">
        <v>6480</v>
      </c>
      <c r="AC42" s="219" t="s">
        <v>625</v>
      </c>
      <c r="AD42" s="219">
        <v>35.659999999999997</v>
      </c>
      <c r="AE42" t="s">
        <v>626</v>
      </c>
      <c r="AF42">
        <v>2020</v>
      </c>
      <c r="AG42">
        <v>12</v>
      </c>
    </row>
    <row r="43" spans="1:33">
      <c r="A43" t="s">
        <v>658</v>
      </c>
      <c r="B43" t="s">
        <v>956</v>
      </c>
      <c r="C43" s="217">
        <v>44182</v>
      </c>
      <c r="D43" s="217" t="e">
        <f>VLOOKUP(B43,#REF!,3,0)</f>
        <v>#REF!</v>
      </c>
      <c r="E43" s="217">
        <v>44184</v>
      </c>
      <c r="F43" t="s">
        <v>614</v>
      </c>
      <c r="G43">
        <v>75710</v>
      </c>
      <c r="H43" t="s">
        <v>946</v>
      </c>
      <c r="I43" t="s">
        <v>616</v>
      </c>
      <c r="J43" t="s">
        <v>617</v>
      </c>
      <c r="K43">
        <v>92140</v>
      </c>
      <c r="L43" t="s">
        <v>681</v>
      </c>
      <c r="M43">
        <v>11363</v>
      </c>
      <c r="N43" t="s">
        <v>614</v>
      </c>
      <c r="O43">
        <v>118983</v>
      </c>
      <c r="P43" t="s">
        <v>957</v>
      </c>
      <c r="Q43" t="s">
        <v>620</v>
      </c>
      <c r="R43" t="s">
        <v>939</v>
      </c>
      <c r="S43">
        <v>86127</v>
      </c>
      <c r="T43" t="s">
        <v>683</v>
      </c>
      <c r="U43">
        <v>16284</v>
      </c>
      <c r="V43" t="s">
        <v>940</v>
      </c>
      <c r="W43" t="s">
        <v>941</v>
      </c>
      <c r="Y43" t="s">
        <v>942</v>
      </c>
      <c r="Z43">
        <v>40</v>
      </c>
      <c r="AA43" s="217">
        <v>44182</v>
      </c>
      <c r="AB43" s="219">
        <v>115555</v>
      </c>
      <c r="AC43" s="219" t="s">
        <v>625</v>
      </c>
      <c r="AD43" s="219">
        <v>635.83000000000004</v>
      </c>
      <c r="AE43" t="s">
        <v>626</v>
      </c>
      <c r="AF43">
        <v>2020</v>
      </c>
      <c r="AG43">
        <v>12</v>
      </c>
    </row>
    <row r="44" spans="1:33">
      <c r="A44" t="s">
        <v>658</v>
      </c>
      <c r="B44" t="s">
        <v>958</v>
      </c>
      <c r="C44" s="217">
        <v>44182</v>
      </c>
      <c r="D44" s="217" t="e">
        <f>VLOOKUP(B44,#REF!,3,0)</f>
        <v>#REF!</v>
      </c>
      <c r="E44" s="217">
        <v>44184</v>
      </c>
      <c r="F44" t="s">
        <v>614</v>
      </c>
      <c r="G44">
        <v>72105</v>
      </c>
      <c r="H44" t="s">
        <v>944</v>
      </c>
      <c r="I44" t="s">
        <v>616</v>
      </c>
      <c r="J44" t="s">
        <v>617</v>
      </c>
      <c r="K44">
        <v>92140</v>
      </c>
      <c r="L44" t="s">
        <v>681</v>
      </c>
      <c r="M44">
        <v>11363</v>
      </c>
      <c r="N44" t="s">
        <v>614</v>
      </c>
      <c r="O44">
        <v>118983</v>
      </c>
      <c r="P44" t="s">
        <v>682</v>
      </c>
      <c r="Q44" t="s">
        <v>620</v>
      </c>
      <c r="R44" t="s">
        <v>939</v>
      </c>
      <c r="S44">
        <v>86127</v>
      </c>
      <c r="T44" t="s">
        <v>683</v>
      </c>
      <c r="U44">
        <v>16284</v>
      </c>
      <c r="V44" t="s">
        <v>940</v>
      </c>
      <c r="W44" t="s">
        <v>941</v>
      </c>
      <c r="Y44" t="s">
        <v>942</v>
      </c>
      <c r="Z44">
        <v>31</v>
      </c>
      <c r="AA44" s="217">
        <v>44182</v>
      </c>
      <c r="AB44" s="219">
        <v>600</v>
      </c>
      <c r="AC44" s="219" t="s">
        <v>625</v>
      </c>
      <c r="AD44" s="219">
        <v>3.3</v>
      </c>
      <c r="AE44" t="s">
        <v>626</v>
      </c>
      <c r="AF44">
        <v>2020</v>
      </c>
      <c r="AG44">
        <v>12</v>
      </c>
    </row>
    <row r="45" spans="1:33">
      <c r="A45" t="s">
        <v>658</v>
      </c>
      <c r="B45" t="s">
        <v>959</v>
      </c>
      <c r="C45" s="217">
        <v>44182</v>
      </c>
      <c r="D45" s="217" t="e">
        <f>VLOOKUP(B45,#REF!,3,0)</f>
        <v>#REF!</v>
      </c>
      <c r="E45" s="217">
        <v>44184</v>
      </c>
      <c r="F45" t="s">
        <v>614</v>
      </c>
      <c r="G45">
        <v>71605</v>
      </c>
      <c r="H45" t="s">
        <v>672</v>
      </c>
      <c r="I45" t="s">
        <v>616</v>
      </c>
      <c r="J45" t="s">
        <v>617</v>
      </c>
      <c r="K45">
        <v>92140</v>
      </c>
      <c r="L45">
        <v>2001</v>
      </c>
      <c r="M45">
        <v>11363</v>
      </c>
      <c r="N45" t="s">
        <v>614</v>
      </c>
      <c r="O45">
        <v>118983</v>
      </c>
      <c r="P45" t="s">
        <v>618</v>
      </c>
      <c r="Q45" t="s">
        <v>620</v>
      </c>
      <c r="R45" t="s">
        <v>960</v>
      </c>
      <c r="S45">
        <v>54359</v>
      </c>
      <c r="T45" t="s">
        <v>673</v>
      </c>
      <c r="U45">
        <v>16280</v>
      </c>
      <c r="V45" t="s">
        <v>961</v>
      </c>
      <c r="W45" t="s">
        <v>962</v>
      </c>
      <c r="Y45" t="s">
        <v>942</v>
      </c>
      <c r="Z45">
        <v>27</v>
      </c>
      <c r="AA45" s="217">
        <v>44182</v>
      </c>
      <c r="AB45" s="219">
        <v>-8505</v>
      </c>
      <c r="AC45" s="219" t="s">
        <v>636</v>
      </c>
      <c r="AD45" s="219">
        <v>-280.69</v>
      </c>
      <c r="AE45" t="s">
        <v>626</v>
      </c>
      <c r="AF45">
        <v>2020</v>
      </c>
      <c r="AG45">
        <v>12</v>
      </c>
    </row>
    <row r="46" spans="1:33">
      <c r="A46" t="s">
        <v>612</v>
      </c>
      <c r="B46" t="s">
        <v>963</v>
      </c>
      <c r="C46" s="217">
        <v>44188</v>
      </c>
      <c r="D46" s="217" t="e">
        <f>VLOOKUP(B46,#REF!,3,0)</f>
        <v>#REF!</v>
      </c>
      <c r="E46" s="217">
        <v>44193</v>
      </c>
      <c r="F46" t="s">
        <v>614</v>
      </c>
      <c r="G46">
        <v>72440</v>
      </c>
      <c r="H46" t="s">
        <v>964</v>
      </c>
      <c r="I46" t="s">
        <v>616</v>
      </c>
      <c r="J46" t="s">
        <v>617</v>
      </c>
      <c r="K46">
        <v>92140</v>
      </c>
      <c r="L46">
        <v>2001</v>
      </c>
      <c r="M46">
        <v>11363</v>
      </c>
      <c r="N46" t="s">
        <v>614</v>
      </c>
      <c r="O46">
        <v>118983</v>
      </c>
      <c r="P46" t="s">
        <v>709</v>
      </c>
      <c r="Q46" t="s">
        <v>620</v>
      </c>
      <c r="R46" t="s">
        <v>620</v>
      </c>
      <c r="S46">
        <v>59497</v>
      </c>
      <c r="T46" t="s">
        <v>965</v>
      </c>
      <c r="U46" t="s">
        <v>620</v>
      </c>
      <c r="V46" t="s">
        <v>966</v>
      </c>
      <c r="W46" t="s">
        <v>967</v>
      </c>
      <c r="Y46" t="s">
        <v>968</v>
      </c>
      <c r="Z46">
        <v>37</v>
      </c>
      <c r="AA46" s="217">
        <v>44188</v>
      </c>
      <c r="AB46" s="219">
        <v>9900</v>
      </c>
      <c r="AC46" s="219" t="s">
        <v>625</v>
      </c>
      <c r="AD46" s="219">
        <v>53.48</v>
      </c>
      <c r="AE46" t="s">
        <v>626</v>
      </c>
      <c r="AF46">
        <v>2020</v>
      </c>
      <c r="AG46">
        <v>12</v>
      </c>
    </row>
    <row r="47" spans="1:33">
      <c r="A47" t="s">
        <v>612</v>
      </c>
      <c r="B47" t="s">
        <v>969</v>
      </c>
      <c r="C47" s="217">
        <v>44188</v>
      </c>
      <c r="D47" s="217" t="e">
        <f>VLOOKUP(B47,#REF!,3,0)</f>
        <v>#REF!</v>
      </c>
      <c r="E47" s="217">
        <v>44193</v>
      </c>
      <c r="F47" t="s">
        <v>614</v>
      </c>
      <c r="G47">
        <v>72440</v>
      </c>
      <c r="H47" t="s">
        <v>964</v>
      </c>
      <c r="I47" t="s">
        <v>616</v>
      </c>
      <c r="J47" t="s">
        <v>617</v>
      </c>
      <c r="K47">
        <v>92140</v>
      </c>
      <c r="L47">
        <v>2001</v>
      </c>
      <c r="M47">
        <v>11363</v>
      </c>
      <c r="N47" t="s">
        <v>614</v>
      </c>
      <c r="O47">
        <v>118983</v>
      </c>
      <c r="P47" t="s">
        <v>709</v>
      </c>
      <c r="Q47" t="s">
        <v>620</v>
      </c>
      <c r="R47" t="s">
        <v>620</v>
      </c>
      <c r="S47">
        <v>79397</v>
      </c>
      <c r="T47" t="s">
        <v>970</v>
      </c>
      <c r="U47" t="s">
        <v>620</v>
      </c>
      <c r="V47" t="s">
        <v>971</v>
      </c>
      <c r="W47" t="s">
        <v>972</v>
      </c>
      <c r="Y47" t="s">
        <v>968</v>
      </c>
      <c r="Z47">
        <v>38</v>
      </c>
      <c r="AA47" s="217">
        <v>44188</v>
      </c>
      <c r="AB47" s="219">
        <v>1990</v>
      </c>
      <c r="AC47" s="219" t="s">
        <v>625</v>
      </c>
      <c r="AD47" s="219">
        <v>10.75</v>
      </c>
      <c r="AE47" t="s">
        <v>626</v>
      </c>
      <c r="AF47">
        <v>2020</v>
      </c>
      <c r="AG47">
        <v>12</v>
      </c>
    </row>
    <row r="48" spans="1:33">
      <c r="A48" t="s">
        <v>612</v>
      </c>
      <c r="B48" t="s">
        <v>973</v>
      </c>
      <c r="C48" s="217">
        <v>44188</v>
      </c>
      <c r="D48" s="217" t="e">
        <f>VLOOKUP(B48,#REF!,3,0)</f>
        <v>#REF!</v>
      </c>
      <c r="E48" s="217">
        <v>44193</v>
      </c>
      <c r="F48" t="s">
        <v>614</v>
      </c>
      <c r="G48">
        <v>72440</v>
      </c>
      <c r="H48" t="s">
        <v>964</v>
      </c>
      <c r="I48" t="s">
        <v>616</v>
      </c>
      <c r="J48" t="s">
        <v>617</v>
      </c>
      <c r="K48">
        <v>92140</v>
      </c>
      <c r="L48">
        <v>2001</v>
      </c>
      <c r="M48">
        <v>11363</v>
      </c>
      <c r="N48" t="s">
        <v>614</v>
      </c>
      <c r="O48">
        <v>118983</v>
      </c>
      <c r="P48" t="s">
        <v>709</v>
      </c>
      <c r="Q48" t="s">
        <v>620</v>
      </c>
      <c r="R48" t="s">
        <v>620</v>
      </c>
      <c r="S48">
        <v>79397</v>
      </c>
      <c r="T48" t="s">
        <v>970</v>
      </c>
      <c r="U48" t="s">
        <v>620</v>
      </c>
      <c r="V48" t="s">
        <v>974</v>
      </c>
      <c r="W48" t="s">
        <v>972</v>
      </c>
      <c r="Y48" t="s">
        <v>968</v>
      </c>
      <c r="Z48">
        <v>39</v>
      </c>
      <c r="AA48" s="217">
        <v>44188</v>
      </c>
      <c r="AB48" s="219">
        <v>1990</v>
      </c>
      <c r="AC48" s="219" t="s">
        <v>625</v>
      </c>
      <c r="AD48" s="219">
        <v>10.75</v>
      </c>
      <c r="AE48" t="s">
        <v>626</v>
      </c>
      <c r="AF48">
        <v>2020</v>
      </c>
      <c r="AG48">
        <v>12</v>
      </c>
    </row>
    <row r="49" spans="1:33">
      <c r="A49" t="s">
        <v>612</v>
      </c>
      <c r="B49" t="s">
        <v>975</v>
      </c>
      <c r="C49" s="217">
        <v>44188</v>
      </c>
      <c r="D49" s="217" t="e">
        <f>VLOOKUP(B49,#REF!,3,0)</f>
        <v>#REF!</v>
      </c>
      <c r="E49" s="217">
        <v>44193</v>
      </c>
      <c r="F49" t="s">
        <v>614</v>
      </c>
      <c r="G49">
        <v>72440</v>
      </c>
      <c r="H49" t="s">
        <v>964</v>
      </c>
      <c r="I49" t="s">
        <v>616</v>
      </c>
      <c r="J49" t="s">
        <v>617</v>
      </c>
      <c r="K49">
        <v>92140</v>
      </c>
      <c r="L49">
        <v>2001</v>
      </c>
      <c r="M49">
        <v>11363</v>
      </c>
      <c r="N49" t="s">
        <v>614</v>
      </c>
      <c r="O49">
        <v>118983</v>
      </c>
      <c r="P49" t="s">
        <v>709</v>
      </c>
      <c r="Q49" t="s">
        <v>620</v>
      </c>
      <c r="R49" t="s">
        <v>620</v>
      </c>
      <c r="S49">
        <v>79397</v>
      </c>
      <c r="T49" t="s">
        <v>970</v>
      </c>
      <c r="U49" t="s">
        <v>620</v>
      </c>
      <c r="V49" t="s">
        <v>976</v>
      </c>
      <c r="W49" t="s">
        <v>972</v>
      </c>
      <c r="Y49" t="s">
        <v>968</v>
      </c>
      <c r="Z49">
        <v>40</v>
      </c>
      <c r="AA49" s="217">
        <v>44188</v>
      </c>
      <c r="AB49" s="219">
        <v>1990</v>
      </c>
      <c r="AC49" s="219" t="s">
        <v>625</v>
      </c>
      <c r="AD49" s="219">
        <v>10.75</v>
      </c>
      <c r="AE49" t="s">
        <v>626</v>
      </c>
      <c r="AF49">
        <v>2020</v>
      </c>
      <c r="AG49">
        <v>12</v>
      </c>
    </row>
    <row r="50" spans="1:33">
      <c r="A50" t="s">
        <v>612</v>
      </c>
      <c r="B50" t="s">
        <v>977</v>
      </c>
      <c r="C50" s="217">
        <v>44188</v>
      </c>
      <c r="D50" s="217" t="e">
        <f>VLOOKUP(B50,#REF!,3,0)</f>
        <v>#REF!</v>
      </c>
      <c r="E50" s="217">
        <v>44193</v>
      </c>
      <c r="F50" t="s">
        <v>614</v>
      </c>
      <c r="G50">
        <v>72440</v>
      </c>
      <c r="H50" t="s">
        <v>964</v>
      </c>
      <c r="I50" t="s">
        <v>616</v>
      </c>
      <c r="J50" t="s">
        <v>617</v>
      </c>
      <c r="K50">
        <v>92140</v>
      </c>
      <c r="L50">
        <v>2001</v>
      </c>
      <c r="M50">
        <v>11363</v>
      </c>
      <c r="N50" t="s">
        <v>614</v>
      </c>
      <c r="O50">
        <v>118983</v>
      </c>
      <c r="P50" t="s">
        <v>709</v>
      </c>
      <c r="Q50" t="s">
        <v>620</v>
      </c>
      <c r="R50" t="s">
        <v>620</v>
      </c>
      <c r="S50">
        <v>79397</v>
      </c>
      <c r="T50" t="s">
        <v>970</v>
      </c>
      <c r="U50" t="s">
        <v>620</v>
      </c>
      <c r="V50" t="s">
        <v>978</v>
      </c>
      <c r="W50" t="s">
        <v>972</v>
      </c>
      <c r="Y50" t="s">
        <v>968</v>
      </c>
      <c r="Z50">
        <v>35</v>
      </c>
      <c r="AA50" s="217">
        <v>44188</v>
      </c>
      <c r="AB50" s="219">
        <v>1990</v>
      </c>
      <c r="AC50" s="219" t="s">
        <v>625</v>
      </c>
      <c r="AD50" s="219">
        <v>10.75</v>
      </c>
      <c r="AE50" t="s">
        <v>626</v>
      </c>
      <c r="AF50">
        <v>2020</v>
      </c>
      <c r="AG50">
        <v>12</v>
      </c>
    </row>
    <row r="51" spans="1:33">
      <c r="A51" t="s">
        <v>612</v>
      </c>
      <c r="B51" t="s">
        <v>979</v>
      </c>
      <c r="C51" s="217">
        <v>44188</v>
      </c>
      <c r="D51" s="217" t="e">
        <f>VLOOKUP(B51,#REF!,3,0)</f>
        <v>#REF!</v>
      </c>
      <c r="E51" s="217">
        <v>44193</v>
      </c>
      <c r="F51" t="s">
        <v>614</v>
      </c>
      <c r="G51">
        <v>72440</v>
      </c>
      <c r="H51" t="s">
        <v>964</v>
      </c>
      <c r="I51" t="s">
        <v>616</v>
      </c>
      <c r="J51" t="s">
        <v>617</v>
      </c>
      <c r="K51">
        <v>92140</v>
      </c>
      <c r="L51">
        <v>2001</v>
      </c>
      <c r="M51">
        <v>11363</v>
      </c>
      <c r="N51" t="s">
        <v>614</v>
      </c>
      <c r="O51">
        <v>118983</v>
      </c>
      <c r="P51" t="s">
        <v>709</v>
      </c>
      <c r="Q51" t="s">
        <v>620</v>
      </c>
      <c r="R51" t="s">
        <v>620</v>
      </c>
      <c r="S51">
        <v>79397</v>
      </c>
      <c r="T51" t="s">
        <v>970</v>
      </c>
      <c r="U51" t="s">
        <v>620</v>
      </c>
      <c r="V51" t="s">
        <v>980</v>
      </c>
      <c r="W51" t="s">
        <v>972</v>
      </c>
      <c r="Y51" t="s">
        <v>968</v>
      </c>
      <c r="Z51">
        <v>36</v>
      </c>
      <c r="AA51" s="217">
        <v>44188</v>
      </c>
      <c r="AB51" s="219">
        <v>1438.31</v>
      </c>
      <c r="AC51" s="219" t="s">
        <v>625</v>
      </c>
      <c r="AD51" s="219">
        <v>7.77</v>
      </c>
      <c r="AE51" t="s">
        <v>626</v>
      </c>
      <c r="AF51">
        <v>2020</v>
      </c>
      <c r="AG51">
        <v>12</v>
      </c>
    </row>
    <row r="52" spans="1:33">
      <c r="A52" t="s">
        <v>658</v>
      </c>
      <c r="B52" t="s">
        <v>981</v>
      </c>
      <c r="C52" s="217">
        <v>44196</v>
      </c>
      <c r="D52" s="217" t="e">
        <f>VLOOKUP(B52,#REF!,3,0)</f>
        <v>#REF!</v>
      </c>
      <c r="E52" s="217">
        <v>44223</v>
      </c>
      <c r="F52" t="s">
        <v>614</v>
      </c>
      <c r="G52">
        <v>16005</v>
      </c>
      <c r="H52" t="s">
        <v>680</v>
      </c>
      <c r="I52" t="s">
        <v>616</v>
      </c>
      <c r="J52" t="s">
        <v>617</v>
      </c>
      <c r="K52">
        <v>92140</v>
      </c>
      <c r="L52" t="s">
        <v>681</v>
      </c>
      <c r="M52">
        <v>11363</v>
      </c>
      <c r="N52" t="s">
        <v>614</v>
      </c>
      <c r="O52">
        <v>118983</v>
      </c>
      <c r="P52" t="s">
        <v>682</v>
      </c>
      <c r="Q52" t="s">
        <v>620</v>
      </c>
      <c r="R52" t="s">
        <v>982</v>
      </c>
      <c r="S52">
        <v>86127</v>
      </c>
      <c r="T52" t="s">
        <v>683</v>
      </c>
      <c r="U52">
        <v>16284</v>
      </c>
      <c r="V52" t="s">
        <v>983</v>
      </c>
      <c r="W52" t="s">
        <v>984</v>
      </c>
      <c r="Y52" t="s">
        <v>985</v>
      </c>
      <c r="Z52">
        <v>1</v>
      </c>
      <c r="AA52" s="217">
        <v>44196</v>
      </c>
      <c r="AB52" s="219">
        <v>-5631970</v>
      </c>
      <c r="AC52" s="219" t="s">
        <v>625</v>
      </c>
      <c r="AD52" s="219">
        <v>-30989.16</v>
      </c>
      <c r="AE52" t="s">
        <v>626</v>
      </c>
      <c r="AF52">
        <v>2020</v>
      </c>
      <c r="AG52">
        <v>12</v>
      </c>
    </row>
    <row r="53" spans="1:33">
      <c r="A53" t="s">
        <v>658</v>
      </c>
      <c r="B53" t="s">
        <v>986</v>
      </c>
      <c r="C53" s="217">
        <v>44196</v>
      </c>
      <c r="D53" s="217" t="e">
        <f>VLOOKUP(B53,#REF!,3,0)</f>
        <v>#REF!</v>
      </c>
      <c r="E53" s="217">
        <v>44223</v>
      </c>
      <c r="F53" t="s">
        <v>614</v>
      </c>
      <c r="G53">
        <v>72105</v>
      </c>
      <c r="H53" t="s">
        <v>944</v>
      </c>
      <c r="I53" t="s">
        <v>616</v>
      </c>
      <c r="J53" t="s">
        <v>617</v>
      </c>
      <c r="K53">
        <v>92140</v>
      </c>
      <c r="L53" t="s">
        <v>681</v>
      </c>
      <c r="M53">
        <v>11363</v>
      </c>
      <c r="N53" t="s">
        <v>614</v>
      </c>
      <c r="O53">
        <v>118983</v>
      </c>
      <c r="P53" t="s">
        <v>898</v>
      </c>
      <c r="Q53" t="s">
        <v>620</v>
      </c>
      <c r="R53" t="s">
        <v>982</v>
      </c>
      <c r="S53">
        <v>86127</v>
      </c>
      <c r="T53" t="s">
        <v>683</v>
      </c>
      <c r="U53">
        <v>16284</v>
      </c>
      <c r="V53" t="s">
        <v>983</v>
      </c>
      <c r="W53" t="s">
        <v>984</v>
      </c>
      <c r="Y53" t="s">
        <v>985</v>
      </c>
      <c r="Z53">
        <v>57</v>
      </c>
      <c r="AA53" s="217">
        <v>44196</v>
      </c>
      <c r="AB53" s="219">
        <v>832613</v>
      </c>
      <c r="AC53" s="219" t="s">
        <v>625</v>
      </c>
      <c r="AD53" s="219">
        <v>4581.34</v>
      </c>
      <c r="AE53" t="s">
        <v>626</v>
      </c>
      <c r="AF53">
        <v>2020</v>
      </c>
      <c r="AG53">
        <v>12</v>
      </c>
    </row>
    <row r="54" spans="1:33">
      <c r="A54" t="s">
        <v>658</v>
      </c>
      <c r="B54" t="s">
        <v>987</v>
      </c>
      <c r="C54" s="217">
        <v>44196</v>
      </c>
      <c r="D54" s="217" t="e">
        <f>VLOOKUP(B54,#REF!,3,0)</f>
        <v>#REF!</v>
      </c>
      <c r="E54" s="217">
        <v>44223</v>
      </c>
      <c r="F54" t="s">
        <v>614</v>
      </c>
      <c r="G54">
        <v>75710</v>
      </c>
      <c r="H54" t="s">
        <v>946</v>
      </c>
      <c r="I54" t="s">
        <v>616</v>
      </c>
      <c r="J54" t="s">
        <v>617</v>
      </c>
      <c r="K54">
        <v>92140</v>
      </c>
      <c r="L54" t="s">
        <v>681</v>
      </c>
      <c r="M54">
        <v>11363</v>
      </c>
      <c r="N54" t="s">
        <v>614</v>
      </c>
      <c r="O54">
        <v>118983</v>
      </c>
      <c r="P54" t="s">
        <v>947</v>
      </c>
      <c r="Q54" t="s">
        <v>620</v>
      </c>
      <c r="R54" t="s">
        <v>982</v>
      </c>
      <c r="S54">
        <v>86127</v>
      </c>
      <c r="T54" t="s">
        <v>683</v>
      </c>
      <c r="U54">
        <v>16284</v>
      </c>
      <c r="V54" t="s">
        <v>983</v>
      </c>
      <c r="W54" t="s">
        <v>984</v>
      </c>
      <c r="Y54" t="s">
        <v>985</v>
      </c>
      <c r="Z54">
        <v>73</v>
      </c>
      <c r="AA54" s="217">
        <v>44196</v>
      </c>
      <c r="AB54" s="219">
        <v>1800</v>
      </c>
      <c r="AC54" s="219" t="s">
        <v>625</v>
      </c>
      <c r="AD54" s="219">
        <v>9.9</v>
      </c>
      <c r="AE54" t="s">
        <v>626</v>
      </c>
      <c r="AF54">
        <v>2020</v>
      </c>
      <c r="AG54">
        <v>12</v>
      </c>
    </row>
    <row r="55" spans="1:33">
      <c r="A55" t="s">
        <v>658</v>
      </c>
      <c r="B55" t="s">
        <v>988</v>
      </c>
      <c r="C55" s="217">
        <v>44196</v>
      </c>
      <c r="D55" s="217" t="e">
        <f>VLOOKUP(B55,#REF!,3,0)</f>
        <v>#REF!</v>
      </c>
      <c r="E55" s="217">
        <v>44223</v>
      </c>
      <c r="F55" t="s">
        <v>614</v>
      </c>
      <c r="G55">
        <v>75710</v>
      </c>
      <c r="H55" t="s">
        <v>946</v>
      </c>
      <c r="I55" t="s">
        <v>616</v>
      </c>
      <c r="J55" t="s">
        <v>617</v>
      </c>
      <c r="K55">
        <v>92140</v>
      </c>
      <c r="L55" t="s">
        <v>681</v>
      </c>
      <c r="M55">
        <v>11363</v>
      </c>
      <c r="N55" t="s">
        <v>614</v>
      </c>
      <c r="O55">
        <v>118983</v>
      </c>
      <c r="P55" t="s">
        <v>957</v>
      </c>
      <c r="Q55" t="s">
        <v>620</v>
      </c>
      <c r="R55" t="s">
        <v>982</v>
      </c>
      <c r="S55">
        <v>86127</v>
      </c>
      <c r="T55" t="s">
        <v>683</v>
      </c>
      <c r="U55">
        <v>16284</v>
      </c>
      <c r="V55" t="s">
        <v>983</v>
      </c>
      <c r="W55" t="s">
        <v>984</v>
      </c>
      <c r="Y55" t="s">
        <v>985</v>
      </c>
      <c r="Z55">
        <v>74</v>
      </c>
      <c r="AA55" s="217">
        <v>44196</v>
      </c>
      <c r="AB55" s="219">
        <v>4300</v>
      </c>
      <c r="AC55" s="219" t="s">
        <v>625</v>
      </c>
      <c r="AD55" s="219">
        <v>23.66</v>
      </c>
      <c r="AE55" t="s">
        <v>626</v>
      </c>
      <c r="AF55">
        <v>2020</v>
      </c>
      <c r="AG55">
        <v>12</v>
      </c>
    </row>
    <row r="56" spans="1:33">
      <c r="A56" t="s">
        <v>658</v>
      </c>
      <c r="B56" t="s">
        <v>989</v>
      </c>
      <c r="C56" s="217">
        <v>44196</v>
      </c>
      <c r="D56" s="217" t="e">
        <f>VLOOKUP(B56,#REF!,3,0)</f>
        <v>#REF!</v>
      </c>
      <c r="E56" s="217">
        <v>44223</v>
      </c>
      <c r="F56" t="s">
        <v>614</v>
      </c>
      <c r="G56">
        <v>72105</v>
      </c>
      <c r="H56" t="s">
        <v>944</v>
      </c>
      <c r="I56" t="s">
        <v>616</v>
      </c>
      <c r="J56" t="s">
        <v>617</v>
      </c>
      <c r="K56">
        <v>92140</v>
      </c>
      <c r="L56" t="s">
        <v>681</v>
      </c>
      <c r="M56">
        <v>11363</v>
      </c>
      <c r="N56" t="s">
        <v>614</v>
      </c>
      <c r="O56">
        <v>118983</v>
      </c>
      <c r="P56" t="s">
        <v>682</v>
      </c>
      <c r="Q56" t="s">
        <v>620</v>
      </c>
      <c r="R56" t="s">
        <v>982</v>
      </c>
      <c r="S56">
        <v>86127</v>
      </c>
      <c r="T56" t="s">
        <v>683</v>
      </c>
      <c r="U56">
        <v>16284</v>
      </c>
      <c r="V56" t="s">
        <v>983</v>
      </c>
      <c r="W56" t="s">
        <v>984</v>
      </c>
      <c r="Y56" t="s">
        <v>985</v>
      </c>
      <c r="Z56">
        <v>56</v>
      </c>
      <c r="AA56" s="217">
        <v>44196</v>
      </c>
      <c r="AB56" s="219">
        <v>56980</v>
      </c>
      <c r="AC56" s="219" t="s">
        <v>625</v>
      </c>
      <c r="AD56" s="219">
        <v>313.52</v>
      </c>
      <c r="AE56" t="s">
        <v>626</v>
      </c>
      <c r="AF56">
        <v>2020</v>
      </c>
      <c r="AG56">
        <v>12</v>
      </c>
    </row>
    <row r="57" spans="1:33">
      <c r="A57" t="s">
        <v>658</v>
      </c>
      <c r="B57" t="s">
        <v>990</v>
      </c>
      <c r="C57" s="217">
        <v>44196</v>
      </c>
      <c r="D57" s="217" t="e">
        <f>VLOOKUP(B57,#REF!,3,0)</f>
        <v>#REF!</v>
      </c>
      <c r="E57" s="217">
        <v>44223</v>
      </c>
      <c r="F57" t="s">
        <v>614</v>
      </c>
      <c r="G57">
        <v>75705</v>
      </c>
      <c r="H57" t="s">
        <v>909</v>
      </c>
      <c r="I57" t="s">
        <v>616</v>
      </c>
      <c r="J57" t="s">
        <v>617</v>
      </c>
      <c r="K57">
        <v>92140</v>
      </c>
      <c r="L57" t="s">
        <v>681</v>
      </c>
      <c r="M57">
        <v>11363</v>
      </c>
      <c r="N57" t="s">
        <v>614</v>
      </c>
      <c r="O57">
        <v>118983</v>
      </c>
      <c r="P57" t="s">
        <v>991</v>
      </c>
      <c r="Q57" t="s">
        <v>620</v>
      </c>
      <c r="R57" t="s">
        <v>982</v>
      </c>
      <c r="S57">
        <v>86127</v>
      </c>
      <c r="T57" t="s">
        <v>683</v>
      </c>
      <c r="U57">
        <v>16284</v>
      </c>
      <c r="V57" t="s">
        <v>983</v>
      </c>
      <c r="W57" t="s">
        <v>984</v>
      </c>
      <c r="Y57" t="s">
        <v>985</v>
      </c>
      <c r="Z57">
        <v>70</v>
      </c>
      <c r="AA57" s="217">
        <v>44196</v>
      </c>
      <c r="AB57" s="219">
        <v>14395</v>
      </c>
      <c r="AC57" s="219" t="s">
        <v>625</v>
      </c>
      <c r="AD57" s="219">
        <v>79.209999999999994</v>
      </c>
      <c r="AE57" t="s">
        <v>626</v>
      </c>
      <c r="AF57">
        <v>2020</v>
      </c>
      <c r="AG57">
        <v>12</v>
      </c>
    </row>
    <row r="58" spans="1:33">
      <c r="A58" t="s">
        <v>658</v>
      </c>
      <c r="B58" t="s">
        <v>992</v>
      </c>
      <c r="C58" s="217">
        <v>44196</v>
      </c>
      <c r="D58" s="217" t="e">
        <f>VLOOKUP(B58,#REF!,3,0)</f>
        <v>#REF!</v>
      </c>
      <c r="E58" s="217">
        <v>44223</v>
      </c>
      <c r="F58" t="s">
        <v>614</v>
      </c>
      <c r="G58">
        <v>75705</v>
      </c>
      <c r="H58" t="s">
        <v>909</v>
      </c>
      <c r="I58" t="s">
        <v>616</v>
      </c>
      <c r="J58" t="s">
        <v>617</v>
      </c>
      <c r="K58">
        <v>92140</v>
      </c>
      <c r="L58" t="s">
        <v>681</v>
      </c>
      <c r="M58">
        <v>11363</v>
      </c>
      <c r="N58" t="s">
        <v>614</v>
      </c>
      <c r="O58">
        <v>118983</v>
      </c>
      <c r="P58" t="s">
        <v>993</v>
      </c>
      <c r="Q58" t="s">
        <v>620</v>
      </c>
      <c r="R58" t="s">
        <v>982</v>
      </c>
      <c r="S58">
        <v>86127</v>
      </c>
      <c r="T58" t="s">
        <v>683</v>
      </c>
      <c r="U58">
        <v>16284</v>
      </c>
      <c r="V58" t="s">
        <v>983</v>
      </c>
      <c r="W58" t="s">
        <v>984</v>
      </c>
      <c r="Y58" t="s">
        <v>985</v>
      </c>
      <c r="Z58">
        <v>71</v>
      </c>
      <c r="AA58" s="217">
        <v>44196</v>
      </c>
      <c r="AB58" s="219">
        <v>5200</v>
      </c>
      <c r="AC58" s="219" t="s">
        <v>625</v>
      </c>
      <c r="AD58" s="219">
        <v>28.61</v>
      </c>
      <c r="AE58" t="s">
        <v>626</v>
      </c>
      <c r="AF58">
        <v>2020</v>
      </c>
      <c r="AG58">
        <v>12</v>
      </c>
    </row>
    <row r="59" spans="1:33">
      <c r="A59" t="s">
        <v>658</v>
      </c>
      <c r="B59" t="s">
        <v>994</v>
      </c>
      <c r="C59" s="217">
        <v>44196</v>
      </c>
      <c r="D59" s="217" t="e">
        <f>VLOOKUP(B59,#REF!,3,0)</f>
        <v>#REF!</v>
      </c>
      <c r="E59" s="217">
        <v>44223</v>
      </c>
      <c r="F59" t="s">
        <v>614</v>
      </c>
      <c r="G59">
        <v>72145</v>
      </c>
      <c r="H59" t="s">
        <v>995</v>
      </c>
      <c r="I59" t="s">
        <v>616</v>
      </c>
      <c r="J59" t="s">
        <v>617</v>
      </c>
      <c r="K59">
        <v>92140</v>
      </c>
      <c r="L59" t="s">
        <v>681</v>
      </c>
      <c r="M59">
        <v>11363</v>
      </c>
      <c r="N59" t="s">
        <v>614</v>
      </c>
      <c r="O59">
        <v>118983</v>
      </c>
      <c r="P59" t="s">
        <v>996</v>
      </c>
      <c r="Q59" t="s">
        <v>620</v>
      </c>
      <c r="R59" t="s">
        <v>982</v>
      </c>
      <c r="S59">
        <v>86127</v>
      </c>
      <c r="T59" t="s">
        <v>683</v>
      </c>
      <c r="U59">
        <v>16284</v>
      </c>
      <c r="V59" t="s">
        <v>983</v>
      </c>
      <c r="W59" t="s">
        <v>984</v>
      </c>
      <c r="Y59" t="s">
        <v>985</v>
      </c>
      <c r="Z59">
        <v>59</v>
      </c>
      <c r="AA59" s="217">
        <v>44196</v>
      </c>
      <c r="AB59" s="219">
        <v>17830</v>
      </c>
      <c r="AC59" s="219" t="s">
        <v>625</v>
      </c>
      <c r="AD59" s="219">
        <v>98.11</v>
      </c>
      <c r="AE59" t="s">
        <v>626</v>
      </c>
      <c r="AF59">
        <v>2020</v>
      </c>
      <c r="AG59">
        <v>12</v>
      </c>
    </row>
    <row r="60" spans="1:33">
      <c r="A60" t="s">
        <v>658</v>
      </c>
      <c r="B60" t="s">
        <v>997</v>
      </c>
      <c r="C60" s="217">
        <v>44196</v>
      </c>
      <c r="D60" s="217" t="e">
        <f>VLOOKUP(B60,#REF!,3,0)</f>
        <v>#REF!</v>
      </c>
      <c r="E60" s="217">
        <v>44223</v>
      </c>
      <c r="F60" t="s">
        <v>614</v>
      </c>
      <c r="G60">
        <v>72805</v>
      </c>
      <c r="H60" t="s">
        <v>615</v>
      </c>
      <c r="I60" t="s">
        <v>616</v>
      </c>
      <c r="J60" t="s">
        <v>617</v>
      </c>
      <c r="K60">
        <v>92140</v>
      </c>
      <c r="L60" t="s">
        <v>681</v>
      </c>
      <c r="M60">
        <v>11363</v>
      </c>
      <c r="N60" t="s">
        <v>614</v>
      </c>
      <c r="O60">
        <v>118983</v>
      </c>
      <c r="P60" t="s">
        <v>898</v>
      </c>
      <c r="Q60" t="s">
        <v>620</v>
      </c>
      <c r="R60" t="s">
        <v>982</v>
      </c>
      <c r="S60">
        <v>86127</v>
      </c>
      <c r="T60" t="s">
        <v>683</v>
      </c>
      <c r="U60">
        <v>16284</v>
      </c>
      <c r="V60" t="s">
        <v>983</v>
      </c>
      <c r="W60" t="s">
        <v>984</v>
      </c>
      <c r="Y60" t="s">
        <v>985</v>
      </c>
      <c r="Z60">
        <v>63</v>
      </c>
      <c r="AA60" s="217">
        <v>44196</v>
      </c>
      <c r="AB60" s="219">
        <v>61500</v>
      </c>
      <c r="AC60" s="219" t="s">
        <v>625</v>
      </c>
      <c r="AD60" s="219">
        <v>338.4</v>
      </c>
      <c r="AE60" t="s">
        <v>626</v>
      </c>
      <c r="AF60">
        <v>2020</v>
      </c>
      <c r="AG60">
        <v>12</v>
      </c>
    </row>
    <row r="61" spans="1:33">
      <c r="A61" t="s">
        <v>658</v>
      </c>
      <c r="B61" t="s">
        <v>998</v>
      </c>
      <c r="C61" s="217">
        <v>44196</v>
      </c>
      <c r="D61" s="217" t="e">
        <f>VLOOKUP(B61,#REF!,3,0)</f>
        <v>#REF!</v>
      </c>
      <c r="E61" s="217">
        <v>44223</v>
      </c>
      <c r="F61" t="s">
        <v>614</v>
      </c>
      <c r="G61">
        <v>72205</v>
      </c>
      <c r="H61" t="s">
        <v>950</v>
      </c>
      <c r="I61" t="s">
        <v>616</v>
      </c>
      <c r="J61" t="s">
        <v>617</v>
      </c>
      <c r="K61">
        <v>92140</v>
      </c>
      <c r="L61" t="s">
        <v>681</v>
      </c>
      <c r="M61">
        <v>11363</v>
      </c>
      <c r="N61" t="s">
        <v>614</v>
      </c>
      <c r="O61">
        <v>118983</v>
      </c>
      <c r="P61" t="s">
        <v>898</v>
      </c>
      <c r="Q61" t="s">
        <v>620</v>
      </c>
      <c r="R61" t="s">
        <v>982</v>
      </c>
      <c r="S61">
        <v>86127</v>
      </c>
      <c r="T61" t="s">
        <v>683</v>
      </c>
      <c r="U61">
        <v>16284</v>
      </c>
      <c r="V61" t="s">
        <v>983</v>
      </c>
      <c r="W61" t="s">
        <v>984</v>
      </c>
      <c r="Y61" t="s">
        <v>985</v>
      </c>
      <c r="Z61">
        <v>60</v>
      </c>
      <c r="AA61" s="217">
        <v>44196</v>
      </c>
      <c r="AB61" s="219">
        <v>330910</v>
      </c>
      <c r="AC61" s="219" t="s">
        <v>625</v>
      </c>
      <c r="AD61" s="219">
        <v>1820.79</v>
      </c>
      <c r="AE61" t="s">
        <v>626</v>
      </c>
      <c r="AF61">
        <v>2020</v>
      </c>
      <c r="AG61">
        <v>12</v>
      </c>
    </row>
    <row r="62" spans="1:33">
      <c r="A62" t="s">
        <v>658</v>
      </c>
      <c r="B62" t="s">
        <v>999</v>
      </c>
      <c r="C62" s="217">
        <v>44196</v>
      </c>
      <c r="D62" s="217" t="e">
        <f>VLOOKUP(B62,#REF!,3,0)</f>
        <v>#REF!</v>
      </c>
      <c r="E62" s="217">
        <v>44223</v>
      </c>
      <c r="F62" t="s">
        <v>614</v>
      </c>
      <c r="G62">
        <v>71605</v>
      </c>
      <c r="H62" t="s">
        <v>672</v>
      </c>
      <c r="I62" t="s">
        <v>616</v>
      </c>
      <c r="J62" t="s">
        <v>617</v>
      </c>
      <c r="K62">
        <v>92140</v>
      </c>
      <c r="L62" t="s">
        <v>681</v>
      </c>
      <c r="M62">
        <v>11363</v>
      </c>
      <c r="N62" t="s">
        <v>614</v>
      </c>
      <c r="O62">
        <v>118983</v>
      </c>
      <c r="P62" t="s">
        <v>947</v>
      </c>
      <c r="Q62" t="s">
        <v>620</v>
      </c>
      <c r="R62" t="s">
        <v>982</v>
      </c>
      <c r="S62">
        <v>86127</v>
      </c>
      <c r="T62" t="s">
        <v>683</v>
      </c>
      <c r="U62">
        <v>16284</v>
      </c>
      <c r="V62" t="s">
        <v>983</v>
      </c>
      <c r="W62" t="s">
        <v>984</v>
      </c>
      <c r="Y62" t="s">
        <v>985</v>
      </c>
      <c r="Z62">
        <v>55</v>
      </c>
      <c r="AA62" s="217">
        <v>44196</v>
      </c>
      <c r="AB62" s="219">
        <v>990846</v>
      </c>
      <c r="AC62" s="219" t="s">
        <v>625</v>
      </c>
      <c r="AD62" s="219">
        <v>5452</v>
      </c>
      <c r="AE62" t="s">
        <v>626</v>
      </c>
      <c r="AF62">
        <v>2020</v>
      </c>
      <c r="AG62">
        <v>12</v>
      </c>
    </row>
    <row r="63" spans="1:33">
      <c r="A63" t="s">
        <v>658</v>
      </c>
      <c r="B63" t="s">
        <v>1000</v>
      </c>
      <c r="C63" s="217">
        <v>44196</v>
      </c>
      <c r="D63" s="217" t="e">
        <f>VLOOKUP(B63,#REF!,3,0)</f>
        <v>#REF!</v>
      </c>
      <c r="E63" s="217">
        <v>44223</v>
      </c>
      <c r="F63" t="s">
        <v>614</v>
      </c>
      <c r="G63">
        <v>71405</v>
      </c>
      <c r="H63" t="s">
        <v>900</v>
      </c>
      <c r="I63" t="s">
        <v>616</v>
      </c>
      <c r="J63" t="s">
        <v>617</v>
      </c>
      <c r="K63">
        <v>92140</v>
      </c>
      <c r="L63" t="s">
        <v>681</v>
      </c>
      <c r="M63">
        <v>11363</v>
      </c>
      <c r="N63" t="s">
        <v>614</v>
      </c>
      <c r="O63">
        <v>118983</v>
      </c>
      <c r="P63" t="s">
        <v>954</v>
      </c>
      <c r="Q63" t="s">
        <v>620</v>
      </c>
      <c r="R63" t="s">
        <v>982</v>
      </c>
      <c r="S63">
        <v>86127</v>
      </c>
      <c r="T63" t="s">
        <v>683</v>
      </c>
      <c r="U63">
        <v>16284</v>
      </c>
      <c r="V63" t="s">
        <v>983</v>
      </c>
      <c r="W63" t="s">
        <v>984</v>
      </c>
      <c r="Y63" t="s">
        <v>985</v>
      </c>
      <c r="Z63">
        <v>47</v>
      </c>
      <c r="AA63" s="217">
        <v>44196</v>
      </c>
      <c r="AB63" s="219">
        <v>3315596</v>
      </c>
      <c r="AC63" s="219" t="s">
        <v>625</v>
      </c>
      <c r="AD63" s="219">
        <v>18243.62</v>
      </c>
      <c r="AE63" t="s">
        <v>626</v>
      </c>
      <c r="AF63">
        <v>2020</v>
      </c>
      <c r="AG63">
        <v>12</v>
      </c>
    </row>
    <row r="64" spans="1:33">
      <c r="A64" t="s">
        <v>612</v>
      </c>
      <c r="B64" t="s">
        <v>1001</v>
      </c>
      <c r="C64" s="217">
        <v>44217</v>
      </c>
      <c r="D64" s="217" t="e">
        <f>VLOOKUP(B64,#REF!,3,0)</f>
        <v>#REF!</v>
      </c>
      <c r="E64" s="217">
        <v>44223</v>
      </c>
      <c r="F64" t="s">
        <v>614</v>
      </c>
      <c r="G64">
        <v>16005</v>
      </c>
      <c r="H64" t="s">
        <v>680</v>
      </c>
      <c r="I64" t="s">
        <v>616</v>
      </c>
      <c r="J64" t="s">
        <v>617</v>
      </c>
      <c r="K64">
        <v>92140</v>
      </c>
      <c r="L64" t="s">
        <v>681</v>
      </c>
      <c r="M64">
        <v>11363</v>
      </c>
      <c r="N64" t="s">
        <v>614</v>
      </c>
      <c r="O64">
        <v>118983</v>
      </c>
      <c r="P64" t="s">
        <v>952</v>
      </c>
      <c r="Q64" t="s">
        <v>620</v>
      </c>
      <c r="R64" t="s">
        <v>620</v>
      </c>
      <c r="S64">
        <v>86127</v>
      </c>
      <c r="T64" t="s">
        <v>683</v>
      </c>
      <c r="U64" t="s">
        <v>620</v>
      </c>
      <c r="V64" t="s">
        <v>1002</v>
      </c>
      <c r="W64" t="s">
        <v>1003</v>
      </c>
      <c r="Y64" t="s">
        <v>1004</v>
      </c>
      <c r="Z64">
        <v>1</v>
      </c>
      <c r="AA64" s="217">
        <v>44217</v>
      </c>
      <c r="AB64" s="219">
        <v>8573258</v>
      </c>
      <c r="AC64" s="219" t="s">
        <v>625</v>
      </c>
      <c r="AD64" s="219">
        <v>45714.29</v>
      </c>
      <c r="AE64" t="s">
        <v>626</v>
      </c>
      <c r="AF64">
        <v>2021</v>
      </c>
      <c r="AG64">
        <v>1</v>
      </c>
    </row>
    <row r="65" spans="1:33">
      <c r="A65" t="s">
        <v>612</v>
      </c>
      <c r="B65" t="s">
        <v>1005</v>
      </c>
      <c r="C65" s="217">
        <v>44217</v>
      </c>
      <c r="D65" s="217" t="e">
        <f>VLOOKUP(B65,#REF!,3,0)</f>
        <v>#REF!</v>
      </c>
      <c r="E65" s="217">
        <v>44223</v>
      </c>
      <c r="F65" t="s">
        <v>614</v>
      </c>
      <c r="G65">
        <v>16005</v>
      </c>
      <c r="H65" t="s">
        <v>680</v>
      </c>
      <c r="I65" t="s">
        <v>616</v>
      </c>
      <c r="J65" t="s">
        <v>617</v>
      </c>
      <c r="K65">
        <v>92140</v>
      </c>
      <c r="L65" t="s">
        <v>681</v>
      </c>
      <c r="M65">
        <v>11363</v>
      </c>
      <c r="N65" t="s">
        <v>614</v>
      </c>
      <c r="O65">
        <v>118983</v>
      </c>
      <c r="P65" t="s">
        <v>898</v>
      </c>
      <c r="Q65" t="s">
        <v>620</v>
      </c>
      <c r="R65" t="s">
        <v>620</v>
      </c>
      <c r="S65">
        <v>86127</v>
      </c>
      <c r="T65" t="s">
        <v>683</v>
      </c>
      <c r="U65" t="s">
        <v>620</v>
      </c>
      <c r="V65" t="s">
        <v>1002</v>
      </c>
      <c r="W65" t="s">
        <v>1003</v>
      </c>
      <c r="Y65" t="s">
        <v>1004</v>
      </c>
      <c r="Z65">
        <v>2</v>
      </c>
      <c r="AA65" s="217">
        <v>44217</v>
      </c>
      <c r="AB65" s="219">
        <v>4892919</v>
      </c>
      <c r="AC65" s="219" t="s">
        <v>625</v>
      </c>
      <c r="AD65" s="219">
        <v>26090</v>
      </c>
      <c r="AE65" t="s">
        <v>626</v>
      </c>
      <c r="AF65">
        <v>2021</v>
      </c>
      <c r="AG65">
        <v>1</v>
      </c>
    </row>
    <row r="66" spans="1:33">
      <c r="A66" t="s">
        <v>612</v>
      </c>
      <c r="B66" t="s">
        <v>1006</v>
      </c>
      <c r="C66" s="217">
        <v>44217</v>
      </c>
      <c r="D66" s="217" t="e">
        <f>VLOOKUP(B66,#REF!,3,0)</f>
        <v>#REF!</v>
      </c>
      <c r="E66" s="217">
        <v>44223</v>
      </c>
      <c r="F66" t="s">
        <v>614</v>
      </c>
      <c r="G66">
        <v>16005</v>
      </c>
      <c r="H66" t="s">
        <v>680</v>
      </c>
      <c r="I66" t="s">
        <v>616</v>
      </c>
      <c r="J66" t="s">
        <v>617</v>
      </c>
      <c r="K66">
        <v>92140</v>
      </c>
      <c r="L66" t="s">
        <v>681</v>
      </c>
      <c r="M66">
        <v>11363</v>
      </c>
      <c r="N66" t="s">
        <v>614</v>
      </c>
      <c r="O66">
        <v>118983</v>
      </c>
      <c r="P66" t="s">
        <v>1007</v>
      </c>
      <c r="Q66" t="s">
        <v>620</v>
      </c>
      <c r="R66" t="s">
        <v>620</v>
      </c>
      <c r="S66">
        <v>86127</v>
      </c>
      <c r="T66" t="s">
        <v>683</v>
      </c>
      <c r="U66" t="s">
        <v>620</v>
      </c>
      <c r="V66" t="s">
        <v>1002</v>
      </c>
      <c r="W66" t="s">
        <v>1003</v>
      </c>
      <c r="Y66" t="s">
        <v>1004</v>
      </c>
      <c r="Z66">
        <v>3</v>
      </c>
      <c r="AA66" s="217">
        <v>44217</v>
      </c>
      <c r="AB66" s="219">
        <v>2416586</v>
      </c>
      <c r="AC66" s="219" t="s">
        <v>625</v>
      </c>
      <c r="AD66" s="219">
        <v>12885.71</v>
      </c>
      <c r="AE66" t="s">
        <v>626</v>
      </c>
      <c r="AF66">
        <v>2021</v>
      </c>
      <c r="AG66">
        <v>1</v>
      </c>
    </row>
    <row r="67" spans="1:33">
      <c r="A67" t="s">
        <v>612</v>
      </c>
      <c r="B67" t="s">
        <v>1008</v>
      </c>
      <c r="C67" s="217">
        <v>44217</v>
      </c>
      <c r="D67" s="217" t="e">
        <f>VLOOKUP(B67,#REF!,3,0)</f>
        <v>#REF!</v>
      </c>
      <c r="E67" s="217">
        <v>44223</v>
      </c>
      <c r="F67" t="s">
        <v>614</v>
      </c>
      <c r="G67">
        <v>16005</v>
      </c>
      <c r="H67" t="s">
        <v>680</v>
      </c>
      <c r="I67" t="s">
        <v>616</v>
      </c>
      <c r="J67" t="s">
        <v>617</v>
      </c>
      <c r="K67">
        <v>92140</v>
      </c>
      <c r="L67" t="s">
        <v>681</v>
      </c>
      <c r="M67">
        <v>11363</v>
      </c>
      <c r="N67" t="s">
        <v>614</v>
      </c>
      <c r="O67">
        <v>118983</v>
      </c>
      <c r="P67" t="s">
        <v>957</v>
      </c>
      <c r="Q67" t="s">
        <v>620</v>
      </c>
      <c r="R67" t="s">
        <v>620</v>
      </c>
      <c r="S67">
        <v>86127</v>
      </c>
      <c r="T67" t="s">
        <v>683</v>
      </c>
      <c r="U67" t="s">
        <v>620</v>
      </c>
      <c r="V67" t="s">
        <v>1002</v>
      </c>
      <c r="W67" t="s">
        <v>1003</v>
      </c>
      <c r="Y67" t="s">
        <v>1004</v>
      </c>
      <c r="Z67">
        <v>4</v>
      </c>
      <c r="AA67" s="217">
        <v>44217</v>
      </c>
      <c r="AB67" s="219">
        <v>2416586</v>
      </c>
      <c r="AC67" s="219" t="s">
        <v>625</v>
      </c>
      <c r="AD67" s="219">
        <v>12885.71</v>
      </c>
      <c r="AE67" t="s">
        <v>626</v>
      </c>
      <c r="AF67">
        <v>2021</v>
      </c>
      <c r="AG67">
        <v>1</v>
      </c>
    </row>
    <row r="68" spans="1:33">
      <c r="A68" t="s">
        <v>612</v>
      </c>
      <c r="B68" t="s">
        <v>1009</v>
      </c>
      <c r="C68" s="217">
        <v>44217</v>
      </c>
      <c r="D68" s="217" t="e">
        <f>VLOOKUP(B68,#REF!,3,0)</f>
        <v>#REF!</v>
      </c>
      <c r="E68" s="217">
        <v>44223</v>
      </c>
      <c r="F68" t="s">
        <v>614</v>
      </c>
      <c r="G68">
        <v>16005</v>
      </c>
      <c r="H68" t="s">
        <v>680</v>
      </c>
      <c r="I68" t="s">
        <v>616</v>
      </c>
      <c r="J68" t="s">
        <v>617</v>
      </c>
      <c r="K68">
        <v>92140</v>
      </c>
      <c r="L68" t="s">
        <v>681</v>
      </c>
      <c r="M68">
        <v>11363</v>
      </c>
      <c r="N68" t="s">
        <v>614</v>
      </c>
      <c r="O68">
        <v>118983</v>
      </c>
      <c r="P68" t="s">
        <v>1010</v>
      </c>
      <c r="Q68" t="s">
        <v>620</v>
      </c>
      <c r="R68" t="s">
        <v>620</v>
      </c>
      <c r="S68">
        <v>86127</v>
      </c>
      <c r="T68" t="s">
        <v>683</v>
      </c>
      <c r="U68" t="s">
        <v>620</v>
      </c>
      <c r="V68" t="s">
        <v>1002</v>
      </c>
      <c r="W68" t="s">
        <v>1003</v>
      </c>
      <c r="Y68" t="s">
        <v>1004</v>
      </c>
      <c r="Z68">
        <v>5</v>
      </c>
      <c r="AA68" s="217">
        <v>44217</v>
      </c>
      <c r="AB68" s="219">
        <v>1886116</v>
      </c>
      <c r="AC68" s="219" t="s">
        <v>625</v>
      </c>
      <c r="AD68" s="219">
        <v>10057.14</v>
      </c>
      <c r="AE68" t="s">
        <v>626</v>
      </c>
      <c r="AF68">
        <v>2021</v>
      </c>
      <c r="AG68">
        <v>1</v>
      </c>
    </row>
    <row r="69" spans="1:33">
      <c r="A69" t="s">
        <v>612</v>
      </c>
      <c r="B69" t="s">
        <v>1011</v>
      </c>
      <c r="C69" s="217">
        <v>44217</v>
      </c>
      <c r="D69" s="217" t="e">
        <f>VLOOKUP(B69,#REF!,3,0)</f>
        <v>#REF!</v>
      </c>
      <c r="E69" s="217">
        <v>44223</v>
      </c>
      <c r="F69" t="s">
        <v>614</v>
      </c>
      <c r="G69">
        <v>16005</v>
      </c>
      <c r="H69" t="s">
        <v>680</v>
      </c>
      <c r="I69" t="s">
        <v>616</v>
      </c>
      <c r="J69" t="s">
        <v>617</v>
      </c>
      <c r="K69">
        <v>92140</v>
      </c>
      <c r="L69" t="s">
        <v>681</v>
      </c>
      <c r="M69">
        <v>11363</v>
      </c>
      <c r="N69" t="s">
        <v>614</v>
      </c>
      <c r="O69">
        <v>118983</v>
      </c>
      <c r="P69" t="s">
        <v>682</v>
      </c>
      <c r="Q69" t="s">
        <v>620</v>
      </c>
      <c r="R69" t="s">
        <v>620</v>
      </c>
      <c r="S69">
        <v>86127</v>
      </c>
      <c r="T69" t="s">
        <v>683</v>
      </c>
      <c r="U69" t="s">
        <v>620</v>
      </c>
      <c r="V69" t="s">
        <v>1002</v>
      </c>
      <c r="W69" t="s">
        <v>1003</v>
      </c>
      <c r="Y69" t="s">
        <v>1004</v>
      </c>
      <c r="Z69">
        <v>6</v>
      </c>
      <c r="AA69" s="217">
        <v>44217</v>
      </c>
      <c r="AB69" s="219">
        <v>596845</v>
      </c>
      <c r="AC69" s="219" t="s">
        <v>625</v>
      </c>
      <c r="AD69" s="219">
        <v>3182.49</v>
      </c>
      <c r="AE69" t="s">
        <v>626</v>
      </c>
      <c r="AF69">
        <v>2021</v>
      </c>
      <c r="AG69">
        <v>1</v>
      </c>
    </row>
    <row r="70" spans="1:33">
      <c r="A70" t="s">
        <v>612</v>
      </c>
      <c r="B70" t="s">
        <v>1012</v>
      </c>
      <c r="C70" s="217">
        <v>44217</v>
      </c>
      <c r="D70" s="217" t="e">
        <f>VLOOKUP(B70,#REF!,3,0)</f>
        <v>#REF!</v>
      </c>
      <c r="E70" s="217">
        <v>44223</v>
      </c>
      <c r="F70" t="s">
        <v>614</v>
      </c>
      <c r="G70">
        <v>16005</v>
      </c>
      <c r="H70" t="s">
        <v>680</v>
      </c>
      <c r="I70" t="s">
        <v>616</v>
      </c>
      <c r="J70" t="s">
        <v>617</v>
      </c>
      <c r="K70">
        <v>92140</v>
      </c>
      <c r="L70" t="s">
        <v>681</v>
      </c>
      <c r="M70">
        <v>11363</v>
      </c>
      <c r="N70" t="s">
        <v>614</v>
      </c>
      <c r="O70">
        <v>118983</v>
      </c>
      <c r="P70" t="s">
        <v>1013</v>
      </c>
      <c r="Q70" t="s">
        <v>620</v>
      </c>
      <c r="R70" t="s">
        <v>620</v>
      </c>
      <c r="S70">
        <v>86127</v>
      </c>
      <c r="T70" t="s">
        <v>683</v>
      </c>
      <c r="U70" t="s">
        <v>620</v>
      </c>
      <c r="V70" t="s">
        <v>1002</v>
      </c>
      <c r="W70" t="s">
        <v>1003</v>
      </c>
      <c r="Y70" t="s">
        <v>1004</v>
      </c>
      <c r="Z70">
        <v>7</v>
      </c>
      <c r="AA70" s="217">
        <v>44217</v>
      </c>
      <c r="AB70" s="219">
        <v>69192</v>
      </c>
      <c r="AC70" s="219" t="s">
        <v>625</v>
      </c>
      <c r="AD70" s="219">
        <v>368.95</v>
      </c>
      <c r="AE70" t="s">
        <v>626</v>
      </c>
      <c r="AF70">
        <v>2021</v>
      </c>
      <c r="AG70">
        <v>1</v>
      </c>
    </row>
    <row r="71" spans="1:33">
      <c r="A71" t="s">
        <v>612</v>
      </c>
      <c r="B71" t="s">
        <v>1014</v>
      </c>
      <c r="C71" s="217">
        <v>44218</v>
      </c>
      <c r="D71" s="217" t="e">
        <f>VLOOKUP(B71,#REF!,3,0)</f>
        <v>#REF!</v>
      </c>
      <c r="E71" s="217">
        <v>44221</v>
      </c>
      <c r="F71" t="s">
        <v>614</v>
      </c>
      <c r="G71">
        <v>72440</v>
      </c>
      <c r="H71" t="s">
        <v>964</v>
      </c>
      <c r="I71" t="s">
        <v>616</v>
      </c>
      <c r="J71" t="s">
        <v>617</v>
      </c>
      <c r="K71">
        <v>92140</v>
      </c>
      <c r="L71">
        <v>2001</v>
      </c>
      <c r="M71">
        <v>11363</v>
      </c>
      <c r="N71" t="s">
        <v>614</v>
      </c>
      <c r="O71">
        <v>118983</v>
      </c>
      <c r="P71" t="s">
        <v>709</v>
      </c>
      <c r="Q71" t="s">
        <v>620</v>
      </c>
      <c r="R71" t="s">
        <v>620</v>
      </c>
      <c r="S71">
        <v>59497</v>
      </c>
      <c r="T71" t="s">
        <v>965</v>
      </c>
      <c r="U71" t="s">
        <v>620</v>
      </c>
      <c r="V71" t="s">
        <v>1015</v>
      </c>
      <c r="W71" t="s">
        <v>1016</v>
      </c>
      <c r="Y71" t="s">
        <v>1017</v>
      </c>
      <c r="Z71">
        <v>8</v>
      </c>
      <c r="AA71" s="217">
        <v>44218</v>
      </c>
      <c r="AB71" s="219">
        <v>9900</v>
      </c>
      <c r="AC71" s="219" t="s">
        <v>625</v>
      </c>
      <c r="AD71" s="219">
        <v>52.79</v>
      </c>
      <c r="AE71" t="s">
        <v>626</v>
      </c>
      <c r="AF71">
        <v>2021</v>
      </c>
      <c r="AG71">
        <v>1</v>
      </c>
    </row>
    <row r="72" spans="1:33">
      <c r="A72" t="s">
        <v>612</v>
      </c>
      <c r="B72" t="s">
        <v>1018</v>
      </c>
      <c r="C72" s="217">
        <v>44218</v>
      </c>
      <c r="D72" s="217" t="e">
        <f>VLOOKUP(B72,#REF!,3,0)</f>
        <v>#REF!</v>
      </c>
      <c r="E72" s="217">
        <v>44221</v>
      </c>
      <c r="F72" t="s">
        <v>614</v>
      </c>
      <c r="G72">
        <v>72440</v>
      </c>
      <c r="H72" t="s">
        <v>964</v>
      </c>
      <c r="I72" t="s">
        <v>616</v>
      </c>
      <c r="J72" t="s">
        <v>617</v>
      </c>
      <c r="K72">
        <v>92140</v>
      </c>
      <c r="L72">
        <v>2001</v>
      </c>
      <c r="M72">
        <v>11363</v>
      </c>
      <c r="N72" t="s">
        <v>614</v>
      </c>
      <c r="O72">
        <v>118983</v>
      </c>
      <c r="P72" t="s">
        <v>709</v>
      </c>
      <c r="Q72" t="s">
        <v>620</v>
      </c>
      <c r="R72" t="s">
        <v>620</v>
      </c>
      <c r="S72">
        <v>79397</v>
      </c>
      <c r="T72" t="s">
        <v>970</v>
      </c>
      <c r="U72" t="s">
        <v>620</v>
      </c>
      <c r="V72" t="s">
        <v>1019</v>
      </c>
      <c r="W72" t="s">
        <v>1020</v>
      </c>
      <c r="Y72" t="s">
        <v>1017</v>
      </c>
      <c r="Z72">
        <v>9</v>
      </c>
      <c r="AA72" s="217">
        <v>44218</v>
      </c>
      <c r="AB72" s="219">
        <v>1990</v>
      </c>
      <c r="AC72" s="219" t="s">
        <v>625</v>
      </c>
      <c r="AD72" s="219">
        <v>10.61</v>
      </c>
      <c r="AE72" t="s">
        <v>626</v>
      </c>
      <c r="AF72">
        <v>2021</v>
      </c>
      <c r="AG72">
        <v>1</v>
      </c>
    </row>
    <row r="73" spans="1:33">
      <c r="A73" t="s">
        <v>612</v>
      </c>
      <c r="B73" t="s">
        <v>1021</v>
      </c>
      <c r="C73" s="217">
        <v>44218</v>
      </c>
      <c r="D73" s="217" t="e">
        <f>VLOOKUP(B73,#REF!,3,0)</f>
        <v>#REF!</v>
      </c>
      <c r="E73" s="217">
        <v>44221</v>
      </c>
      <c r="F73" t="s">
        <v>614</v>
      </c>
      <c r="G73">
        <v>72440</v>
      </c>
      <c r="H73" t="s">
        <v>964</v>
      </c>
      <c r="I73" t="s">
        <v>616</v>
      </c>
      <c r="J73" t="s">
        <v>617</v>
      </c>
      <c r="K73">
        <v>92140</v>
      </c>
      <c r="L73">
        <v>2001</v>
      </c>
      <c r="M73">
        <v>11363</v>
      </c>
      <c r="N73" t="s">
        <v>614</v>
      </c>
      <c r="O73">
        <v>118983</v>
      </c>
      <c r="P73" t="s">
        <v>709</v>
      </c>
      <c r="Q73" t="s">
        <v>620</v>
      </c>
      <c r="R73" t="s">
        <v>620</v>
      </c>
      <c r="S73">
        <v>79397</v>
      </c>
      <c r="T73" t="s">
        <v>970</v>
      </c>
      <c r="U73" t="s">
        <v>620</v>
      </c>
      <c r="V73" t="s">
        <v>1022</v>
      </c>
      <c r="W73" t="s">
        <v>1020</v>
      </c>
      <c r="Y73" t="s">
        <v>1017</v>
      </c>
      <c r="Z73">
        <v>10</v>
      </c>
      <c r="AA73" s="217">
        <v>44218</v>
      </c>
      <c r="AB73" s="219">
        <v>1990</v>
      </c>
      <c r="AC73" s="219" t="s">
        <v>625</v>
      </c>
      <c r="AD73" s="219">
        <v>10.61</v>
      </c>
      <c r="AE73" t="s">
        <v>626</v>
      </c>
      <c r="AF73">
        <v>2021</v>
      </c>
      <c r="AG73">
        <v>1</v>
      </c>
    </row>
    <row r="74" spans="1:33">
      <c r="A74" t="s">
        <v>612</v>
      </c>
      <c r="B74" t="s">
        <v>1023</v>
      </c>
      <c r="C74" s="217">
        <v>44218</v>
      </c>
      <c r="D74" s="217" t="e">
        <f>VLOOKUP(B74,#REF!,3,0)</f>
        <v>#REF!</v>
      </c>
      <c r="E74" s="217">
        <v>44221</v>
      </c>
      <c r="F74" t="s">
        <v>614</v>
      </c>
      <c r="G74">
        <v>72440</v>
      </c>
      <c r="H74" t="s">
        <v>964</v>
      </c>
      <c r="I74" t="s">
        <v>616</v>
      </c>
      <c r="J74" t="s">
        <v>617</v>
      </c>
      <c r="K74">
        <v>92140</v>
      </c>
      <c r="L74">
        <v>2001</v>
      </c>
      <c r="M74">
        <v>11363</v>
      </c>
      <c r="N74" t="s">
        <v>614</v>
      </c>
      <c r="O74">
        <v>118983</v>
      </c>
      <c r="P74" t="s">
        <v>709</v>
      </c>
      <c r="Q74" t="s">
        <v>620</v>
      </c>
      <c r="R74" t="s">
        <v>620</v>
      </c>
      <c r="S74">
        <v>79397</v>
      </c>
      <c r="T74" t="s">
        <v>970</v>
      </c>
      <c r="U74" t="s">
        <v>620</v>
      </c>
      <c r="V74" t="s">
        <v>1024</v>
      </c>
      <c r="W74" t="s">
        <v>1020</v>
      </c>
      <c r="Y74" t="s">
        <v>1017</v>
      </c>
      <c r="Z74">
        <v>11</v>
      </c>
      <c r="AA74" s="217">
        <v>44218</v>
      </c>
      <c r="AB74" s="219">
        <v>1990</v>
      </c>
      <c r="AC74" s="219" t="s">
        <v>625</v>
      </c>
      <c r="AD74" s="219">
        <v>10.61</v>
      </c>
      <c r="AE74" t="s">
        <v>626</v>
      </c>
      <c r="AF74">
        <v>2021</v>
      </c>
      <c r="AG74">
        <v>1</v>
      </c>
    </row>
    <row r="75" spans="1:33">
      <c r="A75" t="s">
        <v>612</v>
      </c>
      <c r="B75" t="s">
        <v>1025</v>
      </c>
      <c r="C75" s="217">
        <v>44218</v>
      </c>
      <c r="D75" s="217" t="e">
        <f>VLOOKUP(B75,#REF!,3,0)</f>
        <v>#REF!</v>
      </c>
      <c r="E75" s="217">
        <v>44221</v>
      </c>
      <c r="F75" t="s">
        <v>614</v>
      </c>
      <c r="G75">
        <v>72440</v>
      </c>
      <c r="H75" t="s">
        <v>964</v>
      </c>
      <c r="I75" t="s">
        <v>616</v>
      </c>
      <c r="J75" t="s">
        <v>617</v>
      </c>
      <c r="K75">
        <v>92140</v>
      </c>
      <c r="L75">
        <v>2001</v>
      </c>
      <c r="M75">
        <v>11363</v>
      </c>
      <c r="N75" t="s">
        <v>614</v>
      </c>
      <c r="O75">
        <v>118983</v>
      </c>
      <c r="P75" t="s">
        <v>709</v>
      </c>
      <c r="Q75" t="s">
        <v>620</v>
      </c>
      <c r="R75" t="s">
        <v>620</v>
      </c>
      <c r="S75">
        <v>79397</v>
      </c>
      <c r="T75" t="s">
        <v>970</v>
      </c>
      <c r="U75" t="s">
        <v>620</v>
      </c>
      <c r="V75" t="s">
        <v>1026</v>
      </c>
      <c r="W75" t="s">
        <v>1020</v>
      </c>
      <c r="Y75" t="s">
        <v>1017</v>
      </c>
      <c r="Z75">
        <v>12</v>
      </c>
      <c r="AA75" s="217">
        <v>44218</v>
      </c>
      <c r="AB75" s="219">
        <v>1990</v>
      </c>
      <c r="AC75" s="219" t="s">
        <v>625</v>
      </c>
      <c r="AD75" s="219">
        <v>10.61</v>
      </c>
      <c r="AE75" t="s">
        <v>626</v>
      </c>
      <c r="AF75">
        <v>2021</v>
      </c>
      <c r="AG75">
        <v>1</v>
      </c>
    </row>
    <row r="76" spans="1:33">
      <c r="A76" t="s">
        <v>612</v>
      </c>
      <c r="B76" t="s">
        <v>1027</v>
      </c>
      <c r="C76" s="217">
        <v>44218</v>
      </c>
      <c r="D76" s="217" t="e">
        <f>VLOOKUP(B76,#REF!,3,0)</f>
        <v>#REF!</v>
      </c>
      <c r="E76" s="217">
        <v>44221</v>
      </c>
      <c r="F76" t="s">
        <v>614</v>
      </c>
      <c r="G76">
        <v>72440</v>
      </c>
      <c r="H76" t="s">
        <v>964</v>
      </c>
      <c r="I76" t="s">
        <v>616</v>
      </c>
      <c r="J76" t="s">
        <v>617</v>
      </c>
      <c r="K76">
        <v>92140</v>
      </c>
      <c r="L76">
        <v>2001</v>
      </c>
      <c r="M76">
        <v>11363</v>
      </c>
      <c r="N76" t="s">
        <v>614</v>
      </c>
      <c r="O76">
        <v>118983</v>
      </c>
      <c r="P76" t="s">
        <v>709</v>
      </c>
      <c r="Q76" t="s">
        <v>620</v>
      </c>
      <c r="R76" t="s">
        <v>620</v>
      </c>
      <c r="S76">
        <v>79397</v>
      </c>
      <c r="T76" t="s">
        <v>970</v>
      </c>
      <c r="U76" t="s">
        <v>620</v>
      </c>
      <c r="V76" t="s">
        <v>1028</v>
      </c>
      <c r="W76" t="s">
        <v>1020</v>
      </c>
      <c r="Y76" t="s">
        <v>1017</v>
      </c>
      <c r="Z76">
        <v>13</v>
      </c>
      <c r="AA76" s="217">
        <v>44218</v>
      </c>
      <c r="AB76" s="219">
        <v>704.31</v>
      </c>
      <c r="AC76" s="219" t="s">
        <v>625</v>
      </c>
      <c r="AD76" s="219">
        <v>3.76</v>
      </c>
      <c r="AE76" t="s">
        <v>626</v>
      </c>
      <c r="AF76">
        <v>2021</v>
      </c>
      <c r="AG76">
        <v>1</v>
      </c>
    </row>
    <row r="77" spans="1:33">
      <c r="A77" t="s">
        <v>612</v>
      </c>
      <c r="B77" t="s">
        <v>1029</v>
      </c>
      <c r="C77" s="217">
        <v>44235</v>
      </c>
      <c r="D77" s="217" t="e">
        <f>VLOOKUP(B77,#REF!,3,0)</f>
        <v>#REF!</v>
      </c>
      <c r="E77" s="217">
        <v>44237</v>
      </c>
      <c r="F77" t="s">
        <v>614</v>
      </c>
      <c r="G77">
        <v>74220</v>
      </c>
      <c r="H77" t="s">
        <v>1030</v>
      </c>
      <c r="I77" t="s">
        <v>616</v>
      </c>
      <c r="J77" t="s">
        <v>617</v>
      </c>
      <c r="K77">
        <v>92140</v>
      </c>
      <c r="L77">
        <v>2001</v>
      </c>
      <c r="M77">
        <v>11363</v>
      </c>
      <c r="N77" t="s">
        <v>614</v>
      </c>
      <c r="O77">
        <v>118983</v>
      </c>
      <c r="P77" t="s">
        <v>1031</v>
      </c>
      <c r="Q77" t="s">
        <v>620</v>
      </c>
      <c r="R77" t="s">
        <v>620</v>
      </c>
      <c r="S77">
        <v>89742</v>
      </c>
      <c r="T77" t="s">
        <v>1032</v>
      </c>
      <c r="U77" t="s">
        <v>620</v>
      </c>
      <c r="V77" t="s">
        <v>1033</v>
      </c>
      <c r="W77" t="s">
        <v>1034</v>
      </c>
      <c r="Y77" t="s">
        <v>1035</v>
      </c>
      <c r="Z77">
        <v>14</v>
      </c>
      <c r="AA77" s="217">
        <v>44235</v>
      </c>
      <c r="AB77" s="219">
        <v>1620</v>
      </c>
      <c r="AC77" s="219" t="s">
        <v>625</v>
      </c>
      <c r="AD77" s="219">
        <v>8.44</v>
      </c>
      <c r="AE77" t="s">
        <v>626</v>
      </c>
      <c r="AF77">
        <v>2021</v>
      </c>
      <c r="AG77">
        <v>2</v>
      </c>
    </row>
    <row r="78" spans="1:33">
      <c r="A78" t="s">
        <v>612</v>
      </c>
      <c r="B78" t="s">
        <v>1036</v>
      </c>
      <c r="C78" s="217">
        <v>44236</v>
      </c>
      <c r="D78" s="217" t="e">
        <f>VLOOKUP(B78,#REF!,3,0)</f>
        <v>#REF!</v>
      </c>
      <c r="E78" s="217">
        <v>44236</v>
      </c>
      <c r="F78" t="s">
        <v>614</v>
      </c>
      <c r="G78">
        <v>72440</v>
      </c>
      <c r="H78" t="s">
        <v>964</v>
      </c>
      <c r="I78" t="s">
        <v>616</v>
      </c>
      <c r="J78" t="s">
        <v>617</v>
      </c>
      <c r="K78">
        <v>92140</v>
      </c>
      <c r="L78">
        <v>2001</v>
      </c>
      <c r="M78">
        <v>11363</v>
      </c>
      <c r="N78" t="s">
        <v>614</v>
      </c>
      <c r="O78">
        <v>118983</v>
      </c>
      <c r="P78" t="s">
        <v>709</v>
      </c>
      <c r="Q78" t="s">
        <v>620</v>
      </c>
      <c r="R78" t="s">
        <v>620</v>
      </c>
      <c r="S78">
        <v>59497</v>
      </c>
      <c r="T78" t="s">
        <v>965</v>
      </c>
      <c r="U78" t="s">
        <v>620</v>
      </c>
      <c r="V78" t="s">
        <v>1037</v>
      </c>
      <c r="W78" t="s">
        <v>1038</v>
      </c>
      <c r="Y78" t="s">
        <v>1039</v>
      </c>
      <c r="Z78">
        <v>14</v>
      </c>
      <c r="AA78" s="217">
        <v>44236</v>
      </c>
      <c r="AB78" s="219">
        <v>9900</v>
      </c>
      <c r="AC78" s="219" t="s">
        <v>625</v>
      </c>
      <c r="AD78" s="219">
        <v>51.6</v>
      </c>
      <c r="AE78" t="s">
        <v>626</v>
      </c>
      <c r="AF78">
        <v>2021</v>
      </c>
      <c r="AG78">
        <v>2</v>
      </c>
    </row>
    <row r="79" spans="1:33">
      <c r="A79" t="s">
        <v>612</v>
      </c>
      <c r="B79" t="s">
        <v>1040</v>
      </c>
      <c r="C79" s="217">
        <v>44250</v>
      </c>
      <c r="D79" s="217" t="e">
        <f>VLOOKUP(B79,#REF!,3,0)</f>
        <v>#REF!</v>
      </c>
      <c r="E79" s="217">
        <v>44250</v>
      </c>
      <c r="F79" t="s">
        <v>614</v>
      </c>
      <c r="G79">
        <v>72440</v>
      </c>
      <c r="H79" t="s">
        <v>964</v>
      </c>
      <c r="I79" t="s">
        <v>616</v>
      </c>
      <c r="J79" t="s">
        <v>617</v>
      </c>
      <c r="K79">
        <v>92140</v>
      </c>
      <c r="L79">
        <v>2001</v>
      </c>
      <c r="M79">
        <v>11363</v>
      </c>
      <c r="N79" t="s">
        <v>614</v>
      </c>
      <c r="O79">
        <v>118983</v>
      </c>
      <c r="P79" t="s">
        <v>709</v>
      </c>
      <c r="Q79" t="s">
        <v>620</v>
      </c>
      <c r="R79" t="s">
        <v>620</v>
      </c>
      <c r="S79">
        <v>79397</v>
      </c>
      <c r="T79" t="s">
        <v>970</v>
      </c>
      <c r="U79" t="s">
        <v>620</v>
      </c>
      <c r="V79" t="s">
        <v>1041</v>
      </c>
      <c r="W79" t="s">
        <v>1042</v>
      </c>
      <c r="Y79" t="s">
        <v>1043</v>
      </c>
      <c r="Z79">
        <v>16</v>
      </c>
      <c r="AA79" s="217">
        <v>44250</v>
      </c>
      <c r="AB79" s="219">
        <v>1990</v>
      </c>
      <c r="AC79" s="219" t="s">
        <v>625</v>
      </c>
      <c r="AD79" s="219">
        <v>10.37</v>
      </c>
      <c r="AE79" t="s">
        <v>626</v>
      </c>
      <c r="AF79">
        <v>2021</v>
      </c>
      <c r="AG79">
        <v>2</v>
      </c>
    </row>
    <row r="80" spans="1:33">
      <c r="A80" t="s">
        <v>612</v>
      </c>
      <c r="B80" t="s">
        <v>1044</v>
      </c>
      <c r="C80" s="217">
        <v>44251</v>
      </c>
      <c r="D80" s="217" t="e">
        <f>VLOOKUP(B80,#REF!,3,0)</f>
        <v>#REF!</v>
      </c>
      <c r="E80" s="217">
        <v>44251</v>
      </c>
      <c r="F80" t="s">
        <v>614</v>
      </c>
      <c r="G80">
        <v>76125</v>
      </c>
      <c r="H80" t="s">
        <v>653</v>
      </c>
      <c r="I80" t="s">
        <v>616</v>
      </c>
      <c r="J80" t="s">
        <v>617</v>
      </c>
      <c r="K80">
        <v>92140</v>
      </c>
      <c r="L80">
        <v>2001</v>
      </c>
      <c r="M80">
        <v>11363</v>
      </c>
      <c r="N80" t="s">
        <v>614</v>
      </c>
      <c r="O80">
        <v>118983</v>
      </c>
      <c r="P80" t="s">
        <v>709</v>
      </c>
      <c r="Q80" t="s">
        <v>620</v>
      </c>
      <c r="R80" t="s">
        <v>620</v>
      </c>
      <c r="S80">
        <v>79397</v>
      </c>
      <c r="T80" t="s">
        <v>970</v>
      </c>
      <c r="U80" t="s">
        <v>620</v>
      </c>
      <c r="V80" t="s">
        <v>653</v>
      </c>
      <c r="W80" t="s">
        <v>1042</v>
      </c>
      <c r="Y80" t="s">
        <v>1045</v>
      </c>
      <c r="Z80">
        <v>31</v>
      </c>
      <c r="AA80" s="217">
        <v>44251</v>
      </c>
      <c r="AB80" s="219">
        <v>0</v>
      </c>
      <c r="AC80" s="219" t="s">
        <v>625</v>
      </c>
      <c r="AD80" s="219">
        <v>0</v>
      </c>
      <c r="AE80" t="s">
        <v>626</v>
      </c>
      <c r="AF80">
        <v>2021</v>
      </c>
      <c r="AG80">
        <v>2</v>
      </c>
    </row>
    <row r="81" spans="1:33">
      <c r="A81" t="s">
        <v>612</v>
      </c>
      <c r="B81" t="s">
        <v>1046</v>
      </c>
      <c r="C81" s="217">
        <v>44250</v>
      </c>
      <c r="D81" s="217" t="e">
        <f>VLOOKUP(B81,#REF!,3,0)</f>
        <v>#REF!</v>
      </c>
      <c r="E81" s="217">
        <v>44250</v>
      </c>
      <c r="F81" t="s">
        <v>614</v>
      </c>
      <c r="G81">
        <v>72440</v>
      </c>
      <c r="H81" t="s">
        <v>964</v>
      </c>
      <c r="I81" t="s">
        <v>616</v>
      </c>
      <c r="J81" t="s">
        <v>617</v>
      </c>
      <c r="K81">
        <v>92140</v>
      </c>
      <c r="L81">
        <v>2001</v>
      </c>
      <c r="M81">
        <v>11363</v>
      </c>
      <c r="N81" t="s">
        <v>614</v>
      </c>
      <c r="O81">
        <v>118983</v>
      </c>
      <c r="P81" t="s">
        <v>709</v>
      </c>
      <c r="Q81" t="s">
        <v>620</v>
      </c>
      <c r="R81" t="s">
        <v>620</v>
      </c>
      <c r="S81">
        <v>79397</v>
      </c>
      <c r="T81" t="s">
        <v>970</v>
      </c>
      <c r="U81" t="s">
        <v>620</v>
      </c>
      <c r="V81" t="s">
        <v>1047</v>
      </c>
      <c r="W81" t="s">
        <v>1042</v>
      </c>
      <c r="Y81" t="s">
        <v>1043</v>
      </c>
      <c r="Z81">
        <v>12</v>
      </c>
      <c r="AA81" s="217">
        <v>44250</v>
      </c>
      <c r="AB81" s="219">
        <v>1990</v>
      </c>
      <c r="AC81" s="219" t="s">
        <v>625</v>
      </c>
      <c r="AD81" s="219">
        <v>10.37</v>
      </c>
      <c r="AE81" t="s">
        <v>626</v>
      </c>
      <c r="AF81">
        <v>2021</v>
      </c>
      <c r="AG81">
        <v>2</v>
      </c>
    </row>
    <row r="82" spans="1:33">
      <c r="A82" t="s">
        <v>612</v>
      </c>
      <c r="B82" t="s">
        <v>1048</v>
      </c>
      <c r="C82" s="217">
        <v>44251</v>
      </c>
      <c r="D82" s="217" t="e">
        <f>VLOOKUP(B82,#REF!,3,0)</f>
        <v>#REF!</v>
      </c>
      <c r="E82" s="217">
        <v>44251</v>
      </c>
      <c r="F82" t="s">
        <v>614</v>
      </c>
      <c r="G82">
        <v>76125</v>
      </c>
      <c r="H82" t="s">
        <v>653</v>
      </c>
      <c r="I82" t="s">
        <v>616</v>
      </c>
      <c r="J82" t="s">
        <v>617</v>
      </c>
      <c r="K82">
        <v>92140</v>
      </c>
      <c r="L82">
        <v>2001</v>
      </c>
      <c r="M82">
        <v>11363</v>
      </c>
      <c r="N82" t="s">
        <v>614</v>
      </c>
      <c r="O82">
        <v>118983</v>
      </c>
      <c r="P82" t="s">
        <v>709</v>
      </c>
      <c r="Q82" t="s">
        <v>620</v>
      </c>
      <c r="R82" t="s">
        <v>620</v>
      </c>
      <c r="S82">
        <v>79397</v>
      </c>
      <c r="T82" t="s">
        <v>970</v>
      </c>
      <c r="U82" t="s">
        <v>620</v>
      </c>
      <c r="V82" t="s">
        <v>653</v>
      </c>
      <c r="W82" t="s">
        <v>1042</v>
      </c>
      <c r="Y82" t="s">
        <v>1045</v>
      </c>
      <c r="Z82">
        <v>32</v>
      </c>
      <c r="AA82" s="217">
        <v>44251</v>
      </c>
      <c r="AB82" s="219">
        <v>0</v>
      </c>
      <c r="AC82" s="219" t="s">
        <v>625</v>
      </c>
      <c r="AD82" s="219">
        <v>0</v>
      </c>
      <c r="AE82" t="s">
        <v>626</v>
      </c>
      <c r="AF82">
        <v>2021</v>
      </c>
      <c r="AG82">
        <v>2</v>
      </c>
    </row>
    <row r="83" spans="1:33">
      <c r="A83" t="s">
        <v>612</v>
      </c>
      <c r="B83" t="s">
        <v>1049</v>
      </c>
      <c r="C83" s="217">
        <v>44250</v>
      </c>
      <c r="D83" s="217" t="e">
        <f>VLOOKUP(B83,#REF!,3,0)</f>
        <v>#REF!</v>
      </c>
      <c r="E83" s="217">
        <v>44250</v>
      </c>
      <c r="F83" t="s">
        <v>614</v>
      </c>
      <c r="G83">
        <v>72440</v>
      </c>
      <c r="H83" t="s">
        <v>964</v>
      </c>
      <c r="I83" t="s">
        <v>616</v>
      </c>
      <c r="J83" t="s">
        <v>617</v>
      </c>
      <c r="K83">
        <v>92140</v>
      </c>
      <c r="L83">
        <v>2001</v>
      </c>
      <c r="M83">
        <v>11363</v>
      </c>
      <c r="N83" t="s">
        <v>614</v>
      </c>
      <c r="O83">
        <v>118983</v>
      </c>
      <c r="P83" t="s">
        <v>709</v>
      </c>
      <c r="Q83" t="s">
        <v>620</v>
      </c>
      <c r="R83" t="s">
        <v>620</v>
      </c>
      <c r="S83">
        <v>79397</v>
      </c>
      <c r="T83" t="s">
        <v>970</v>
      </c>
      <c r="U83" t="s">
        <v>620</v>
      </c>
      <c r="V83" t="s">
        <v>1050</v>
      </c>
      <c r="W83" t="s">
        <v>1042</v>
      </c>
      <c r="Y83" t="s">
        <v>1043</v>
      </c>
      <c r="Z83">
        <v>13</v>
      </c>
      <c r="AA83" s="217">
        <v>44250</v>
      </c>
      <c r="AB83" s="219">
        <v>1990</v>
      </c>
      <c r="AC83" s="219" t="s">
        <v>625</v>
      </c>
      <c r="AD83" s="219">
        <v>10.37</v>
      </c>
      <c r="AE83" t="s">
        <v>626</v>
      </c>
      <c r="AF83">
        <v>2021</v>
      </c>
      <c r="AG83">
        <v>2</v>
      </c>
    </row>
    <row r="84" spans="1:33">
      <c r="A84" t="s">
        <v>612</v>
      </c>
      <c r="B84" t="s">
        <v>1051</v>
      </c>
      <c r="C84" s="217">
        <v>44251</v>
      </c>
      <c r="D84" s="217" t="e">
        <f>VLOOKUP(B84,#REF!,3,0)</f>
        <v>#REF!</v>
      </c>
      <c r="E84" s="217">
        <v>44251</v>
      </c>
      <c r="F84" t="s">
        <v>614</v>
      </c>
      <c r="G84">
        <v>76125</v>
      </c>
      <c r="H84" t="s">
        <v>653</v>
      </c>
      <c r="I84" t="s">
        <v>616</v>
      </c>
      <c r="J84" t="s">
        <v>617</v>
      </c>
      <c r="K84">
        <v>92140</v>
      </c>
      <c r="L84">
        <v>2001</v>
      </c>
      <c r="M84">
        <v>11363</v>
      </c>
      <c r="N84" t="s">
        <v>614</v>
      </c>
      <c r="O84">
        <v>118983</v>
      </c>
      <c r="P84" t="s">
        <v>709</v>
      </c>
      <c r="Q84" t="s">
        <v>620</v>
      </c>
      <c r="R84" t="s">
        <v>620</v>
      </c>
      <c r="S84">
        <v>79397</v>
      </c>
      <c r="T84" t="s">
        <v>970</v>
      </c>
      <c r="U84" t="s">
        <v>620</v>
      </c>
      <c r="V84" t="s">
        <v>653</v>
      </c>
      <c r="W84" t="s">
        <v>1042</v>
      </c>
      <c r="Y84" t="s">
        <v>1045</v>
      </c>
      <c r="Z84">
        <v>33</v>
      </c>
      <c r="AA84" s="217">
        <v>44251</v>
      </c>
      <c r="AB84" s="219">
        <v>0</v>
      </c>
      <c r="AC84" s="219" t="s">
        <v>625</v>
      </c>
      <c r="AD84" s="219">
        <v>0</v>
      </c>
      <c r="AE84" t="s">
        <v>626</v>
      </c>
      <c r="AF84">
        <v>2021</v>
      </c>
      <c r="AG84">
        <v>2</v>
      </c>
    </row>
    <row r="85" spans="1:33">
      <c r="A85" t="s">
        <v>612</v>
      </c>
      <c r="B85" t="s">
        <v>1052</v>
      </c>
      <c r="C85" s="217">
        <v>44250</v>
      </c>
      <c r="D85" s="217" t="e">
        <f>VLOOKUP(B85,#REF!,3,0)</f>
        <v>#REF!</v>
      </c>
      <c r="E85" s="217">
        <v>44250</v>
      </c>
      <c r="F85" t="s">
        <v>614</v>
      </c>
      <c r="G85">
        <v>72440</v>
      </c>
      <c r="H85" t="s">
        <v>964</v>
      </c>
      <c r="I85" t="s">
        <v>616</v>
      </c>
      <c r="J85" t="s">
        <v>617</v>
      </c>
      <c r="K85">
        <v>92140</v>
      </c>
      <c r="L85">
        <v>2001</v>
      </c>
      <c r="M85">
        <v>11363</v>
      </c>
      <c r="N85" t="s">
        <v>614</v>
      </c>
      <c r="O85">
        <v>118983</v>
      </c>
      <c r="P85" t="s">
        <v>709</v>
      </c>
      <c r="Q85" t="s">
        <v>620</v>
      </c>
      <c r="R85" t="s">
        <v>620</v>
      </c>
      <c r="S85">
        <v>79397</v>
      </c>
      <c r="T85" t="s">
        <v>970</v>
      </c>
      <c r="U85" t="s">
        <v>620</v>
      </c>
      <c r="V85" t="s">
        <v>1053</v>
      </c>
      <c r="W85" t="s">
        <v>1042</v>
      </c>
      <c r="Y85" t="s">
        <v>1043</v>
      </c>
      <c r="Z85">
        <v>14</v>
      </c>
      <c r="AA85" s="217">
        <v>44250</v>
      </c>
      <c r="AB85" s="219">
        <v>1990</v>
      </c>
      <c r="AC85" s="219" t="s">
        <v>625</v>
      </c>
      <c r="AD85" s="219">
        <v>10.37</v>
      </c>
      <c r="AE85" t="s">
        <v>626</v>
      </c>
      <c r="AF85">
        <v>2021</v>
      </c>
      <c r="AG85">
        <v>2</v>
      </c>
    </row>
    <row r="86" spans="1:33">
      <c r="A86" t="s">
        <v>612</v>
      </c>
      <c r="B86" t="s">
        <v>1054</v>
      </c>
      <c r="C86" s="217">
        <v>44251</v>
      </c>
      <c r="D86" s="217" t="e">
        <f>VLOOKUP(B86,#REF!,3,0)</f>
        <v>#REF!</v>
      </c>
      <c r="E86" s="217">
        <v>44251</v>
      </c>
      <c r="F86" t="s">
        <v>614</v>
      </c>
      <c r="G86">
        <v>76125</v>
      </c>
      <c r="H86" t="s">
        <v>653</v>
      </c>
      <c r="I86" t="s">
        <v>616</v>
      </c>
      <c r="J86" t="s">
        <v>617</v>
      </c>
      <c r="K86">
        <v>92140</v>
      </c>
      <c r="L86">
        <v>2001</v>
      </c>
      <c r="M86">
        <v>11363</v>
      </c>
      <c r="N86" t="s">
        <v>614</v>
      </c>
      <c r="O86">
        <v>118983</v>
      </c>
      <c r="P86" t="s">
        <v>709</v>
      </c>
      <c r="Q86" t="s">
        <v>620</v>
      </c>
      <c r="R86" t="s">
        <v>620</v>
      </c>
      <c r="S86">
        <v>79397</v>
      </c>
      <c r="T86" t="s">
        <v>970</v>
      </c>
      <c r="U86" t="s">
        <v>620</v>
      </c>
      <c r="V86" t="s">
        <v>653</v>
      </c>
      <c r="W86" t="s">
        <v>1042</v>
      </c>
      <c r="Y86" t="s">
        <v>1045</v>
      </c>
      <c r="Z86">
        <v>29</v>
      </c>
      <c r="AA86" s="217">
        <v>44251</v>
      </c>
      <c r="AB86" s="219">
        <v>0</v>
      </c>
      <c r="AC86" s="219" t="s">
        <v>625</v>
      </c>
      <c r="AD86" s="219">
        <v>0</v>
      </c>
      <c r="AE86" t="s">
        <v>626</v>
      </c>
      <c r="AF86">
        <v>2021</v>
      </c>
      <c r="AG86">
        <v>2</v>
      </c>
    </row>
    <row r="87" spans="1:33">
      <c r="A87" t="s">
        <v>612</v>
      </c>
      <c r="B87" t="s">
        <v>1055</v>
      </c>
      <c r="C87" s="217">
        <v>44250</v>
      </c>
      <c r="D87" s="217" t="e">
        <f>VLOOKUP(B87,#REF!,3,0)</f>
        <v>#REF!</v>
      </c>
      <c r="E87" s="217">
        <v>44250</v>
      </c>
      <c r="F87" t="s">
        <v>614</v>
      </c>
      <c r="G87">
        <v>72440</v>
      </c>
      <c r="H87" t="s">
        <v>964</v>
      </c>
      <c r="I87" t="s">
        <v>616</v>
      </c>
      <c r="J87" t="s">
        <v>617</v>
      </c>
      <c r="K87">
        <v>92140</v>
      </c>
      <c r="L87">
        <v>2001</v>
      </c>
      <c r="M87">
        <v>11363</v>
      </c>
      <c r="N87" t="s">
        <v>614</v>
      </c>
      <c r="O87">
        <v>118983</v>
      </c>
      <c r="P87" t="s">
        <v>709</v>
      </c>
      <c r="Q87" t="s">
        <v>620</v>
      </c>
      <c r="R87" t="s">
        <v>620</v>
      </c>
      <c r="S87">
        <v>79397</v>
      </c>
      <c r="T87" t="s">
        <v>970</v>
      </c>
      <c r="U87" t="s">
        <v>620</v>
      </c>
      <c r="V87" t="s">
        <v>1056</v>
      </c>
      <c r="W87" t="s">
        <v>1042</v>
      </c>
      <c r="Y87" t="s">
        <v>1043</v>
      </c>
      <c r="Z87">
        <v>15</v>
      </c>
      <c r="AA87" s="217">
        <v>44250</v>
      </c>
      <c r="AB87" s="219">
        <v>1327.61</v>
      </c>
      <c r="AC87" s="219" t="s">
        <v>625</v>
      </c>
      <c r="AD87" s="219">
        <v>6.92</v>
      </c>
      <c r="AE87" t="s">
        <v>626</v>
      </c>
      <c r="AF87">
        <v>2021</v>
      </c>
      <c r="AG87">
        <v>2</v>
      </c>
    </row>
    <row r="88" spans="1:33">
      <c r="A88" t="s">
        <v>612</v>
      </c>
      <c r="B88" t="s">
        <v>1057</v>
      </c>
      <c r="C88" s="217">
        <v>44251</v>
      </c>
      <c r="D88" s="217" t="e">
        <f>VLOOKUP(B88,#REF!,3,0)</f>
        <v>#REF!</v>
      </c>
      <c r="E88" s="217">
        <v>44251</v>
      </c>
      <c r="F88" t="s">
        <v>614</v>
      </c>
      <c r="G88">
        <v>76125</v>
      </c>
      <c r="H88" t="s">
        <v>653</v>
      </c>
      <c r="I88" t="s">
        <v>616</v>
      </c>
      <c r="J88" t="s">
        <v>617</v>
      </c>
      <c r="K88">
        <v>92140</v>
      </c>
      <c r="L88">
        <v>2001</v>
      </c>
      <c r="M88">
        <v>11363</v>
      </c>
      <c r="N88" t="s">
        <v>614</v>
      </c>
      <c r="O88">
        <v>118983</v>
      </c>
      <c r="P88" t="s">
        <v>709</v>
      </c>
      <c r="Q88" t="s">
        <v>620</v>
      </c>
      <c r="R88" t="s">
        <v>620</v>
      </c>
      <c r="S88">
        <v>79397</v>
      </c>
      <c r="T88" t="s">
        <v>970</v>
      </c>
      <c r="U88" t="s">
        <v>620</v>
      </c>
      <c r="V88" t="s">
        <v>653</v>
      </c>
      <c r="W88" t="s">
        <v>1042</v>
      </c>
      <c r="Y88" t="s">
        <v>1045</v>
      </c>
      <c r="Z88">
        <v>30</v>
      </c>
      <c r="AA88" s="217">
        <v>44251</v>
      </c>
      <c r="AB88" s="219">
        <v>0</v>
      </c>
      <c r="AC88" s="219" t="s">
        <v>625</v>
      </c>
      <c r="AD88" s="219">
        <v>0</v>
      </c>
      <c r="AE88" t="s">
        <v>626</v>
      </c>
      <c r="AF88">
        <v>2021</v>
      </c>
      <c r="AG88">
        <v>2</v>
      </c>
    </row>
    <row r="89" spans="1:33">
      <c r="A89" t="s">
        <v>612</v>
      </c>
      <c r="B89" t="s">
        <v>1058</v>
      </c>
      <c r="C89" s="217">
        <v>44253</v>
      </c>
      <c r="D89" s="217" t="e">
        <f>VLOOKUP(B89,#REF!,3,0)</f>
        <v>#REF!</v>
      </c>
      <c r="E89" s="217">
        <v>44258</v>
      </c>
      <c r="F89" t="s">
        <v>614</v>
      </c>
      <c r="G89">
        <v>72210</v>
      </c>
      <c r="H89" t="s">
        <v>1059</v>
      </c>
      <c r="I89" t="s">
        <v>616</v>
      </c>
      <c r="J89" t="s">
        <v>617</v>
      </c>
      <c r="K89">
        <v>92140</v>
      </c>
      <c r="L89">
        <v>2001</v>
      </c>
      <c r="M89">
        <v>11363</v>
      </c>
      <c r="N89" t="s">
        <v>614</v>
      </c>
      <c r="O89">
        <v>118983</v>
      </c>
      <c r="P89" t="s">
        <v>709</v>
      </c>
      <c r="Q89" t="s">
        <v>620</v>
      </c>
      <c r="R89" t="s">
        <v>620</v>
      </c>
      <c r="S89">
        <v>90555</v>
      </c>
      <c r="T89" t="s">
        <v>913</v>
      </c>
      <c r="U89" t="s">
        <v>620</v>
      </c>
      <c r="V89" t="s">
        <v>1060</v>
      </c>
      <c r="W89" t="s">
        <v>1061</v>
      </c>
      <c r="Y89" t="s">
        <v>1062</v>
      </c>
      <c r="Z89">
        <v>12</v>
      </c>
      <c r="AA89" s="217">
        <v>44253</v>
      </c>
      <c r="AB89" s="219">
        <v>24000</v>
      </c>
      <c r="AC89" s="219" t="s">
        <v>625</v>
      </c>
      <c r="AD89" s="219">
        <v>125.09</v>
      </c>
      <c r="AE89" t="s">
        <v>626</v>
      </c>
      <c r="AF89">
        <v>2021</v>
      </c>
      <c r="AG89">
        <v>2</v>
      </c>
    </row>
    <row r="90" spans="1:33">
      <c r="A90" t="s">
        <v>612</v>
      </c>
      <c r="B90" t="s">
        <v>1063</v>
      </c>
      <c r="C90" s="217">
        <v>44258</v>
      </c>
      <c r="D90" s="217" t="e">
        <f>VLOOKUP(B90,#REF!,3,0)</f>
        <v>#REF!</v>
      </c>
      <c r="E90" s="217">
        <v>44258</v>
      </c>
      <c r="F90" t="s">
        <v>614</v>
      </c>
      <c r="G90">
        <v>76135</v>
      </c>
      <c r="H90" t="s">
        <v>628</v>
      </c>
      <c r="I90" t="s">
        <v>616</v>
      </c>
      <c r="J90" t="s">
        <v>617</v>
      </c>
      <c r="K90">
        <v>92140</v>
      </c>
      <c r="L90">
        <v>2001</v>
      </c>
      <c r="M90">
        <v>11363</v>
      </c>
      <c r="N90" t="s">
        <v>614</v>
      </c>
      <c r="O90">
        <v>118983</v>
      </c>
      <c r="P90" t="s">
        <v>709</v>
      </c>
      <c r="Q90" t="s">
        <v>620</v>
      </c>
      <c r="R90" t="s">
        <v>620</v>
      </c>
      <c r="S90">
        <v>90555</v>
      </c>
      <c r="T90" t="s">
        <v>913</v>
      </c>
      <c r="U90" t="s">
        <v>620</v>
      </c>
      <c r="V90" t="s">
        <v>628</v>
      </c>
      <c r="W90" t="s">
        <v>1061</v>
      </c>
      <c r="Y90" t="s">
        <v>1064</v>
      </c>
      <c r="Z90">
        <v>113</v>
      </c>
      <c r="AA90" s="217">
        <v>44258</v>
      </c>
      <c r="AB90" s="219">
        <v>0</v>
      </c>
      <c r="AC90" s="219" t="s">
        <v>625</v>
      </c>
      <c r="AD90" s="219">
        <v>-0.96</v>
      </c>
      <c r="AE90" t="s">
        <v>626</v>
      </c>
      <c r="AF90">
        <v>2021</v>
      </c>
      <c r="AG90">
        <v>3</v>
      </c>
    </row>
    <row r="91" spans="1:33">
      <c r="A91" t="s">
        <v>612</v>
      </c>
      <c r="B91" t="s">
        <v>1065</v>
      </c>
      <c r="C91" s="217">
        <v>44258</v>
      </c>
      <c r="D91" s="217" t="e">
        <f>VLOOKUP(B91,#REF!,3,0)</f>
        <v>#REF!</v>
      </c>
      <c r="E91" s="217">
        <v>44260</v>
      </c>
      <c r="F91" t="s">
        <v>614</v>
      </c>
      <c r="G91">
        <v>74220</v>
      </c>
      <c r="H91" t="s">
        <v>1030</v>
      </c>
      <c r="I91" t="s">
        <v>616</v>
      </c>
      <c r="J91" t="s">
        <v>617</v>
      </c>
      <c r="K91">
        <v>92140</v>
      </c>
      <c r="L91">
        <v>2001</v>
      </c>
      <c r="M91">
        <v>11363</v>
      </c>
      <c r="N91" t="s">
        <v>614</v>
      </c>
      <c r="O91">
        <v>118983</v>
      </c>
      <c r="P91" t="s">
        <v>1031</v>
      </c>
      <c r="Q91" t="s">
        <v>620</v>
      </c>
      <c r="R91" t="s">
        <v>620</v>
      </c>
      <c r="S91">
        <v>94656</v>
      </c>
      <c r="T91" t="s">
        <v>1066</v>
      </c>
      <c r="U91" t="s">
        <v>620</v>
      </c>
      <c r="V91" t="s">
        <v>1067</v>
      </c>
      <c r="W91" t="s">
        <v>1068</v>
      </c>
      <c r="Y91" t="s">
        <v>1069</v>
      </c>
      <c r="Z91">
        <v>17</v>
      </c>
      <c r="AA91" s="217">
        <v>44258</v>
      </c>
      <c r="AB91" s="219">
        <v>5220</v>
      </c>
      <c r="AC91" s="219" t="s">
        <v>625</v>
      </c>
      <c r="AD91" s="219">
        <v>27.21</v>
      </c>
      <c r="AE91" t="s">
        <v>626</v>
      </c>
      <c r="AF91">
        <v>2021</v>
      </c>
      <c r="AG91">
        <v>3</v>
      </c>
    </row>
    <row r="92" spans="1:33">
      <c r="A92" t="s">
        <v>612</v>
      </c>
      <c r="B92" t="s">
        <v>1070</v>
      </c>
      <c r="C92" s="217">
        <v>44263</v>
      </c>
      <c r="D92" s="217" t="e">
        <f>VLOOKUP(B92,#REF!,3,0)</f>
        <v>#REF!</v>
      </c>
      <c r="E92" s="217">
        <v>44263</v>
      </c>
      <c r="F92" t="s">
        <v>614</v>
      </c>
      <c r="G92">
        <v>76135</v>
      </c>
      <c r="H92" t="s">
        <v>628</v>
      </c>
      <c r="I92" t="s">
        <v>616</v>
      </c>
      <c r="J92" t="s">
        <v>617</v>
      </c>
      <c r="K92">
        <v>92140</v>
      </c>
      <c r="L92">
        <v>2001</v>
      </c>
      <c r="M92">
        <v>11363</v>
      </c>
      <c r="N92" t="s">
        <v>614</v>
      </c>
      <c r="O92">
        <v>118983</v>
      </c>
      <c r="P92" t="s">
        <v>1031</v>
      </c>
      <c r="Q92" t="s">
        <v>620</v>
      </c>
      <c r="R92" t="s">
        <v>620</v>
      </c>
      <c r="S92">
        <v>94656</v>
      </c>
      <c r="T92" t="s">
        <v>1066</v>
      </c>
      <c r="U92" t="s">
        <v>620</v>
      </c>
      <c r="V92" t="s">
        <v>628</v>
      </c>
      <c r="W92" t="s">
        <v>1068</v>
      </c>
      <c r="Y92" t="s">
        <v>1071</v>
      </c>
      <c r="Z92">
        <v>33</v>
      </c>
      <c r="AA92" s="217">
        <v>44263</v>
      </c>
      <c r="AB92" s="219">
        <v>0</v>
      </c>
      <c r="AC92" s="219" t="s">
        <v>625</v>
      </c>
      <c r="AD92" s="219">
        <v>-0.21</v>
      </c>
      <c r="AE92" t="s">
        <v>626</v>
      </c>
      <c r="AF92">
        <v>2021</v>
      </c>
      <c r="AG92">
        <v>3</v>
      </c>
    </row>
    <row r="93" spans="1:33">
      <c r="A93" t="s">
        <v>612</v>
      </c>
      <c r="B93" t="s">
        <v>1072</v>
      </c>
      <c r="C93" s="217">
        <v>44258</v>
      </c>
      <c r="D93" s="217" t="e">
        <f>VLOOKUP(B93,#REF!,3,0)</f>
        <v>#REF!</v>
      </c>
      <c r="E93" s="217">
        <v>44260</v>
      </c>
      <c r="F93" t="s">
        <v>614</v>
      </c>
      <c r="G93">
        <v>74225</v>
      </c>
      <c r="H93" t="s">
        <v>1073</v>
      </c>
      <c r="I93" t="s">
        <v>616</v>
      </c>
      <c r="J93" t="s">
        <v>617</v>
      </c>
      <c r="K93">
        <v>92140</v>
      </c>
      <c r="L93">
        <v>2001</v>
      </c>
      <c r="M93">
        <v>11363</v>
      </c>
      <c r="N93" t="s">
        <v>614</v>
      </c>
      <c r="O93">
        <v>118983</v>
      </c>
      <c r="P93" t="s">
        <v>1031</v>
      </c>
      <c r="Q93" t="s">
        <v>620</v>
      </c>
      <c r="R93" t="s">
        <v>620</v>
      </c>
      <c r="S93">
        <v>94656</v>
      </c>
      <c r="T93" t="s">
        <v>1066</v>
      </c>
      <c r="U93" t="s">
        <v>620</v>
      </c>
      <c r="V93" t="s">
        <v>1074</v>
      </c>
      <c r="W93" t="s">
        <v>1068</v>
      </c>
      <c r="Y93" t="s">
        <v>1069</v>
      </c>
      <c r="Z93">
        <v>18</v>
      </c>
      <c r="AA93" s="217">
        <v>44258</v>
      </c>
      <c r="AB93" s="219">
        <v>15200</v>
      </c>
      <c r="AC93" s="219" t="s">
        <v>625</v>
      </c>
      <c r="AD93" s="219">
        <v>79.22</v>
      </c>
      <c r="AE93" t="s">
        <v>626</v>
      </c>
      <c r="AF93">
        <v>2021</v>
      </c>
      <c r="AG93">
        <v>3</v>
      </c>
    </row>
    <row r="94" spans="1:33">
      <c r="A94" t="s">
        <v>612</v>
      </c>
      <c r="B94" t="s">
        <v>1075</v>
      </c>
      <c r="C94" s="217">
        <v>44263</v>
      </c>
      <c r="D94" s="217" t="e">
        <f>VLOOKUP(B94,#REF!,3,0)</f>
        <v>#REF!</v>
      </c>
      <c r="E94" s="217">
        <v>44263</v>
      </c>
      <c r="F94" t="s">
        <v>614</v>
      </c>
      <c r="G94">
        <v>76135</v>
      </c>
      <c r="H94" t="s">
        <v>628</v>
      </c>
      <c r="I94" t="s">
        <v>616</v>
      </c>
      <c r="J94" t="s">
        <v>617</v>
      </c>
      <c r="K94">
        <v>92140</v>
      </c>
      <c r="L94">
        <v>2001</v>
      </c>
      <c r="M94">
        <v>11363</v>
      </c>
      <c r="N94" t="s">
        <v>614</v>
      </c>
      <c r="O94">
        <v>118983</v>
      </c>
      <c r="P94" t="s">
        <v>1031</v>
      </c>
      <c r="Q94" t="s">
        <v>620</v>
      </c>
      <c r="R94" t="s">
        <v>620</v>
      </c>
      <c r="S94">
        <v>94656</v>
      </c>
      <c r="T94" t="s">
        <v>1066</v>
      </c>
      <c r="U94" t="s">
        <v>620</v>
      </c>
      <c r="V94" t="s">
        <v>628</v>
      </c>
      <c r="W94" t="s">
        <v>1068</v>
      </c>
      <c r="Y94" t="s">
        <v>1071</v>
      </c>
      <c r="Z94">
        <v>34</v>
      </c>
      <c r="AA94" s="217">
        <v>44263</v>
      </c>
      <c r="AB94" s="219">
        <v>0</v>
      </c>
      <c r="AC94" s="219" t="s">
        <v>625</v>
      </c>
      <c r="AD94" s="219">
        <v>-0.61</v>
      </c>
      <c r="AE94" t="s">
        <v>626</v>
      </c>
      <c r="AF94">
        <v>2021</v>
      </c>
      <c r="AG94">
        <v>3</v>
      </c>
    </row>
    <row r="95" spans="1:33">
      <c r="A95" t="s">
        <v>612</v>
      </c>
      <c r="B95" t="s">
        <v>1076</v>
      </c>
      <c r="C95" s="217">
        <v>44264</v>
      </c>
      <c r="D95" s="217" t="e">
        <f>VLOOKUP(B95,#REF!,3,0)</f>
        <v>#REF!</v>
      </c>
      <c r="E95" s="217">
        <v>44264</v>
      </c>
      <c r="F95" t="s">
        <v>614</v>
      </c>
      <c r="G95">
        <v>71305</v>
      </c>
      <c r="H95" t="s">
        <v>1077</v>
      </c>
      <c r="I95" t="s">
        <v>616</v>
      </c>
      <c r="J95" t="s">
        <v>617</v>
      </c>
      <c r="K95">
        <v>92140</v>
      </c>
      <c r="L95">
        <v>2001</v>
      </c>
      <c r="M95">
        <v>11363</v>
      </c>
      <c r="N95" t="s">
        <v>614</v>
      </c>
      <c r="O95">
        <v>118983</v>
      </c>
      <c r="P95" t="s">
        <v>1078</v>
      </c>
      <c r="Q95" t="s">
        <v>619</v>
      </c>
      <c r="R95" t="s">
        <v>620</v>
      </c>
      <c r="S95">
        <v>87381</v>
      </c>
      <c r="T95" t="s">
        <v>1079</v>
      </c>
      <c r="U95" t="s">
        <v>620</v>
      </c>
      <c r="V95" t="s">
        <v>1080</v>
      </c>
      <c r="W95" t="s">
        <v>1081</v>
      </c>
      <c r="Y95" t="s">
        <v>1082</v>
      </c>
      <c r="Z95">
        <v>14</v>
      </c>
      <c r="AA95" s="217">
        <v>44264</v>
      </c>
      <c r="AB95" s="219">
        <v>75000</v>
      </c>
      <c r="AC95" s="219" t="s">
        <v>625</v>
      </c>
      <c r="AD95" s="219">
        <v>387.9</v>
      </c>
      <c r="AE95" t="s">
        <v>626</v>
      </c>
      <c r="AF95">
        <v>2021</v>
      </c>
      <c r="AG95">
        <v>3</v>
      </c>
    </row>
    <row r="96" spans="1:33">
      <c r="A96" t="s">
        <v>612</v>
      </c>
      <c r="B96" t="s">
        <v>1083</v>
      </c>
      <c r="C96" s="217">
        <v>44280</v>
      </c>
      <c r="D96" s="217" t="e">
        <f>VLOOKUP(B96,#REF!,3,0)</f>
        <v>#REF!</v>
      </c>
      <c r="E96" s="217">
        <v>44280</v>
      </c>
      <c r="F96" t="s">
        <v>614</v>
      </c>
      <c r="G96">
        <v>71305</v>
      </c>
      <c r="H96" t="s">
        <v>1077</v>
      </c>
      <c r="I96" t="s">
        <v>616</v>
      </c>
      <c r="J96" t="s">
        <v>617</v>
      </c>
      <c r="K96">
        <v>92140</v>
      </c>
      <c r="L96">
        <v>2001</v>
      </c>
      <c r="M96">
        <v>11363</v>
      </c>
      <c r="N96" t="s">
        <v>614</v>
      </c>
      <c r="O96">
        <v>118983</v>
      </c>
      <c r="P96" t="s">
        <v>1031</v>
      </c>
      <c r="Q96" t="s">
        <v>619</v>
      </c>
      <c r="R96" t="s">
        <v>620</v>
      </c>
      <c r="S96">
        <v>94891</v>
      </c>
      <c r="T96" t="s">
        <v>1084</v>
      </c>
      <c r="U96" t="s">
        <v>620</v>
      </c>
      <c r="V96" t="s">
        <v>1085</v>
      </c>
      <c r="W96" t="s">
        <v>1086</v>
      </c>
      <c r="Y96" t="s">
        <v>1087</v>
      </c>
      <c r="Z96">
        <v>20</v>
      </c>
      <c r="AA96" s="217">
        <v>44280</v>
      </c>
      <c r="AB96" s="219">
        <v>27500</v>
      </c>
      <c r="AC96" s="219" t="s">
        <v>625</v>
      </c>
      <c r="AD96" s="219">
        <v>143.33000000000001</v>
      </c>
      <c r="AE96" t="s">
        <v>626</v>
      </c>
      <c r="AF96">
        <v>2021</v>
      </c>
      <c r="AG96">
        <v>3</v>
      </c>
    </row>
    <row r="97" spans="1:33">
      <c r="A97" t="s">
        <v>612</v>
      </c>
      <c r="B97" t="s">
        <v>1088</v>
      </c>
      <c r="C97" s="217">
        <v>44281</v>
      </c>
      <c r="D97" s="217" t="e">
        <f>VLOOKUP(B97,#REF!,3,0)</f>
        <v>#REF!</v>
      </c>
      <c r="E97" s="217">
        <v>44281</v>
      </c>
      <c r="F97" t="s">
        <v>614</v>
      </c>
      <c r="G97">
        <v>76135</v>
      </c>
      <c r="H97" t="s">
        <v>628</v>
      </c>
      <c r="I97" t="s">
        <v>616</v>
      </c>
      <c r="J97" t="s">
        <v>617</v>
      </c>
      <c r="K97">
        <v>92140</v>
      </c>
      <c r="L97">
        <v>2001</v>
      </c>
      <c r="M97">
        <v>11363</v>
      </c>
      <c r="N97" t="s">
        <v>614</v>
      </c>
      <c r="O97">
        <v>118983</v>
      </c>
      <c r="P97" t="s">
        <v>1031</v>
      </c>
      <c r="Q97" t="s">
        <v>619</v>
      </c>
      <c r="R97" t="s">
        <v>620</v>
      </c>
      <c r="S97">
        <v>94891</v>
      </c>
      <c r="T97" t="s">
        <v>1084</v>
      </c>
      <c r="U97" t="s">
        <v>620</v>
      </c>
      <c r="V97" t="s">
        <v>628</v>
      </c>
      <c r="W97" t="s">
        <v>1086</v>
      </c>
      <c r="Y97" t="s">
        <v>1089</v>
      </c>
      <c r="Z97">
        <v>56</v>
      </c>
      <c r="AA97" s="217">
        <v>44281</v>
      </c>
      <c r="AB97" s="219">
        <v>0</v>
      </c>
      <c r="AC97" s="219" t="s">
        <v>625</v>
      </c>
      <c r="AD97" s="219">
        <v>-1.1000000000000001</v>
      </c>
      <c r="AE97" t="s">
        <v>626</v>
      </c>
      <c r="AF97">
        <v>2021</v>
      </c>
      <c r="AG97">
        <v>3</v>
      </c>
    </row>
    <row r="98" spans="1:33">
      <c r="A98" t="s">
        <v>612</v>
      </c>
      <c r="B98" t="s">
        <v>1090</v>
      </c>
      <c r="C98" s="217">
        <v>44287</v>
      </c>
      <c r="D98" s="217" t="e">
        <f>VLOOKUP(B98,#REF!,3,0)</f>
        <v>#REF!</v>
      </c>
      <c r="E98" s="217">
        <v>44294</v>
      </c>
      <c r="F98" t="s">
        <v>614</v>
      </c>
      <c r="G98">
        <v>74215</v>
      </c>
      <c r="H98" t="s">
        <v>1091</v>
      </c>
      <c r="I98" t="s">
        <v>616</v>
      </c>
      <c r="J98" t="s">
        <v>617</v>
      </c>
      <c r="K98">
        <v>92140</v>
      </c>
      <c r="L98">
        <v>2001</v>
      </c>
      <c r="M98">
        <v>11363</v>
      </c>
      <c r="N98" t="s">
        <v>614</v>
      </c>
      <c r="O98">
        <v>118983</v>
      </c>
      <c r="P98" t="s">
        <v>947</v>
      </c>
      <c r="Q98" t="s">
        <v>620</v>
      </c>
      <c r="R98" t="s">
        <v>620</v>
      </c>
      <c r="S98">
        <v>64438</v>
      </c>
      <c r="T98" t="s">
        <v>1092</v>
      </c>
      <c r="U98" t="s">
        <v>620</v>
      </c>
      <c r="V98" t="s">
        <v>1093</v>
      </c>
      <c r="W98" t="s">
        <v>1094</v>
      </c>
      <c r="Y98" t="s">
        <v>1095</v>
      </c>
      <c r="Z98">
        <v>2</v>
      </c>
      <c r="AA98" s="217">
        <v>44287</v>
      </c>
      <c r="AB98" s="219">
        <v>187500</v>
      </c>
      <c r="AC98" s="219" t="s">
        <v>625</v>
      </c>
      <c r="AD98" s="219">
        <v>969.74</v>
      </c>
      <c r="AE98" t="s">
        <v>626</v>
      </c>
      <c r="AF98">
        <v>2021</v>
      </c>
      <c r="AG98">
        <v>4</v>
      </c>
    </row>
    <row r="99" spans="1:33">
      <c r="A99" t="s">
        <v>612</v>
      </c>
      <c r="B99" t="s">
        <v>1096</v>
      </c>
      <c r="C99" s="217">
        <v>44295</v>
      </c>
      <c r="D99" s="217" t="e">
        <f>VLOOKUP(B99,#REF!,3,0)</f>
        <v>#REF!</v>
      </c>
      <c r="E99" s="217">
        <v>44295</v>
      </c>
      <c r="F99" t="s">
        <v>614</v>
      </c>
      <c r="G99">
        <v>76135</v>
      </c>
      <c r="H99" t="s">
        <v>628</v>
      </c>
      <c r="I99" t="s">
        <v>616</v>
      </c>
      <c r="J99" t="s">
        <v>617</v>
      </c>
      <c r="K99">
        <v>92140</v>
      </c>
      <c r="L99">
        <v>2001</v>
      </c>
      <c r="M99">
        <v>11363</v>
      </c>
      <c r="N99" t="s">
        <v>614</v>
      </c>
      <c r="O99">
        <v>118983</v>
      </c>
      <c r="P99" t="s">
        <v>947</v>
      </c>
      <c r="Q99" t="s">
        <v>620</v>
      </c>
      <c r="R99" t="s">
        <v>620</v>
      </c>
      <c r="S99">
        <v>64438</v>
      </c>
      <c r="T99" t="s">
        <v>1092</v>
      </c>
      <c r="U99" t="s">
        <v>620</v>
      </c>
      <c r="V99" t="s">
        <v>628</v>
      </c>
      <c r="W99" t="s">
        <v>1094</v>
      </c>
      <c r="Y99" t="s">
        <v>1097</v>
      </c>
      <c r="Z99">
        <v>21</v>
      </c>
      <c r="AA99" s="217">
        <v>44295</v>
      </c>
      <c r="AB99" s="219">
        <v>0</v>
      </c>
      <c r="AC99" s="219" t="s">
        <v>625</v>
      </c>
      <c r="AD99" s="219">
        <v>-25.63</v>
      </c>
      <c r="AE99" t="s">
        <v>626</v>
      </c>
      <c r="AF99">
        <v>2021</v>
      </c>
      <c r="AG99">
        <v>4</v>
      </c>
    </row>
    <row r="100" spans="1:33">
      <c r="A100" t="s">
        <v>612</v>
      </c>
      <c r="B100" t="s">
        <v>1098</v>
      </c>
      <c r="C100" s="217">
        <v>44287</v>
      </c>
      <c r="D100" s="217" t="e">
        <f>VLOOKUP(B100,#REF!,3,0)</f>
        <v>#REF!</v>
      </c>
      <c r="E100" s="217">
        <v>44291</v>
      </c>
      <c r="F100" t="s">
        <v>614</v>
      </c>
      <c r="G100">
        <v>74225</v>
      </c>
      <c r="H100" t="s">
        <v>1073</v>
      </c>
      <c r="I100" t="s">
        <v>616</v>
      </c>
      <c r="J100" t="s">
        <v>617</v>
      </c>
      <c r="K100">
        <v>92140</v>
      </c>
      <c r="L100">
        <v>2001</v>
      </c>
      <c r="M100">
        <v>11363</v>
      </c>
      <c r="N100" t="s">
        <v>614</v>
      </c>
      <c r="O100">
        <v>118983</v>
      </c>
      <c r="P100" t="s">
        <v>1031</v>
      </c>
      <c r="Q100" t="s">
        <v>620</v>
      </c>
      <c r="R100" t="s">
        <v>620</v>
      </c>
      <c r="S100">
        <v>94535</v>
      </c>
      <c r="T100" t="s">
        <v>1099</v>
      </c>
      <c r="U100" t="s">
        <v>620</v>
      </c>
      <c r="V100" t="s">
        <v>1100</v>
      </c>
      <c r="W100" t="s">
        <v>1101</v>
      </c>
      <c r="Y100" t="s">
        <v>1102</v>
      </c>
      <c r="Z100">
        <v>4</v>
      </c>
      <c r="AA100" s="217">
        <v>44287</v>
      </c>
      <c r="AB100" s="219">
        <v>144450</v>
      </c>
      <c r="AC100" s="219" t="s">
        <v>625</v>
      </c>
      <c r="AD100" s="219">
        <v>747.09</v>
      </c>
      <c r="AE100" t="s">
        <v>626</v>
      </c>
      <c r="AF100">
        <v>2021</v>
      </c>
      <c r="AG100">
        <v>4</v>
      </c>
    </row>
    <row r="101" spans="1:33">
      <c r="A101" t="s">
        <v>612</v>
      </c>
      <c r="B101" t="s">
        <v>1103</v>
      </c>
      <c r="C101" s="217">
        <v>44293</v>
      </c>
      <c r="D101" s="217" t="e">
        <f>VLOOKUP(B101,#REF!,3,0)</f>
        <v>#REF!</v>
      </c>
      <c r="E101" s="217">
        <v>44294</v>
      </c>
      <c r="F101" t="s">
        <v>614</v>
      </c>
      <c r="G101">
        <v>76135</v>
      </c>
      <c r="H101" t="s">
        <v>628</v>
      </c>
      <c r="I101" t="s">
        <v>616</v>
      </c>
      <c r="J101" t="s">
        <v>617</v>
      </c>
      <c r="K101">
        <v>92140</v>
      </c>
      <c r="L101">
        <v>2001</v>
      </c>
      <c r="M101">
        <v>11363</v>
      </c>
      <c r="N101" t="s">
        <v>614</v>
      </c>
      <c r="O101">
        <v>118983</v>
      </c>
      <c r="P101" t="s">
        <v>1031</v>
      </c>
      <c r="Q101" t="s">
        <v>620</v>
      </c>
      <c r="R101" t="s">
        <v>620</v>
      </c>
      <c r="S101">
        <v>94535</v>
      </c>
      <c r="T101" t="s">
        <v>1099</v>
      </c>
      <c r="U101" t="s">
        <v>620</v>
      </c>
      <c r="V101" t="s">
        <v>628</v>
      </c>
      <c r="W101" t="s">
        <v>1101</v>
      </c>
      <c r="Y101" t="s">
        <v>1104</v>
      </c>
      <c r="Z101">
        <v>73</v>
      </c>
      <c r="AA101" s="217">
        <v>44293</v>
      </c>
      <c r="AB101" s="219">
        <v>0</v>
      </c>
      <c r="AC101" s="219" t="s">
        <v>625</v>
      </c>
      <c r="AD101" s="219">
        <v>-19.75</v>
      </c>
      <c r="AE101" t="s">
        <v>626</v>
      </c>
      <c r="AF101">
        <v>2021</v>
      </c>
      <c r="AG101">
        <v>4</v>
      </c>
    </row>
    <row r="102" spans="1:33">
      <c r="A102" t="s">
        <v>612</v>
      </c>
      <c r="B102" t="s">
        <v>1105</v>
      </c>
      <c r="C102" s="217">
        <v>44287</v>
      </c>
      <c r="D102" s="217" t="e">
        <f>VLOOKUP(B102,#REF!,3,0)</f>
        <v>#REF!</v>
      </c>
      <c r="E102" s="217">
        <v>44291</v>
      </c>
      <c r="F102" t="s">
        <v>614</v>
      </c>
      <c r="G102">
        <v>74225</v>
      </c>
      <c r="H102" t="s">
        <v>1073</v>
      </c>
      <c r="I102" t="s">
        <v>616</v>
      </c>
      <c r="J102" t="s">
        <v>617</v>
      </c>
      <c r="K102">
        <v>92140</v>
      </c>
      <c r="L102">
        <v>2001</v>
      </c>
      <c r="M102">
        <v>11363</v>
      </c>
      <c r="N102" t="s">
        <v>614</v>
      </c>
      <c r="O102">
        <v>118983</v>
      </c>
      <c r="P102" t="s">
        <v>1031</v>
      </c>
      <c r="Q102" t="s">
        <v>620</v>
      </c>
      <c r="R102" t="s">
        <v>620</v>
      </c>
      <c r="S102">
        <v>94535</v>
      </c>
      <c r="T102" t="s">
        <v>1099</v>
      </c>
      <c r="U102" t="s">
        <v>620</v>
      </c>
      <c r="V102" t="s">
        <v>1106</v>
      </c>
      <c r="W102" t="s">
        <v>1101</v>
      </c>
      <c r="Y102" t="s">
        <v>1102</v>
      </c>
      <c r="Z102">
        <v>5</v>
      </c>
      <c r="AA102" s="217">
        <v>44287</v>
      </c>
      <c r="AB102" s="219">
        <v>110700</v>
      </c>
      <c r="AC102" s="219" t="s">
        <v>625</v>
      </c>
      <c r="AD102" s="219">
        <v>572.54</v>
      </c>
      <c r="AE102" t="s">
        <v>626</v>
      </c>
      <c r="AF102">
        <v>2021</v>
      </c>
      <c r="AG102">
        <v>4</v>
      </c>
    </row>
    <row r="103" spans="1:33">
      <c r="A103" t="s">
        <v>612</v>
      </c>
      <c r="B103" t="s">
        <v>1107</v>
      </c>
      <c r="C103" s="217">
        <v>44293</v>
      </c>
      <c r="D103" s="217" t="e">
        <f>VLOOKUP(B103,#REF!,3,0)</f>
        <v>#REF!</v>
      </c>
      <c r="E103" s="217">
        <v>44294</v>
      </c>
      <c r="F103" t="s">
        <v>614</v>
      </c>
      <c r="G103">
        <v>76135</v>
      </c>
      <c r="H103" t="s">
        <v>628</v>
      </c>
      <c r="I103" t="s">
        <v>616</v>
      </c>
      <c r="J103" t="s">
        <v>617</v>
      </c>
      <c r="K103">
        <v>92140</v>
      </c>
      <c r="L103">
        <v>2001</v>
      </c>
      <c r="M103">
        <v>11363</v>
      </c>
      <c r="N103" t="s">
        <v>614</v>
      </c>
      <c r="O103">
        <v>118983</v>
      </c>
      <c r="P103" t="s">
        <v>1031</v>
      </c>
      <c r="Q103" t="s">
        <v>620</v>
      </c>
      <c r="R103" t="s">
        <v>620</v>
      </c>
      <c r="S103">
        <v>94535</v>
      </c>
      <c r="T103" t="s">
        <v>1099</v>
      </c>
      <c r="U103" t="s">
        <v>620</v>
      </c>
      <c r="V103" t="s">
        <v>628</v>
      </c>
      <c r="W103" t="s">
        <v>1101</v>
      </c>
      <c r="Y103" t="s">
        <v>1104</v>
      </c>
      <c r="Z103">
        <v>74</v>
      </c>
      <c r="AA103" s="217">
        <v>44293</v>
      </c>
      <c r="AB103" s="219">
        <v>0</v>
      </c>
      <c r="AC103" s="219" t="s">
        <v>625</v>
      </c>
      <c r="AD103" s="219">
        <v>-15.14</v>
      </c>
      <c r="AE103" t="s">
        <v>626</v>
      </c>
      <c r="AF103">
        <v>2021</v>
      </c>
      <c r="AG103">
        <v>4</v>
      </c>
    </row>
    <row r="104" spans="1:33">
      <c r="A104" t="s">
        <v>612</v>
      </c>
      <c r="B104" t="s">
        <v>1108</v>
      </c>
      <c r="C104" s="217">
        <v>44287</v>
      </c>
      <c r="D104" s="217" t="e">
        <f>VLOOKUP(B104,#REF!,3,0)</f>
        <v>#REF!</v>
      </c>
      <c r="E104" s="217">
        <v>44291</v>
      </c>
      <c r="F104" t="s">
        <v>614</v>
      </c>
      <c r="G104">
        <v>74225</v>
      </c>
      <c r="H104" t="s">
        <v>1073</v>
      </c>
      <c r="I104" t="s">
        <v>616</v>
      </c>
      <c r="J104" t="s">
        <v>617</v>
      </c>
      <c r="K104">
        <v>92140</v>
      </c>
      <c r="L104">
        <v>2001</v>
      </c>
      <c r="M104">
        <v>11363</v>
      </c>
      <c r="N104" t="s">
        <v>614</v>
      </c>
      <c r="O104">
        <v>118983</v>
      </c>
      <c r="P104" t="s">
        <v>1031</v>
      </c>
      <c r="Q104" t="s">
        <v>620</v>
      </c>
      <c r="R104" t="s">
        <v>620</v>
      </c>
      <c r="S104">
        <v>94535</v>
      </c>
      <c r="T104" t="s">
        <v>1099</v>
      </c>
      <c r="U104" t="s">
        <v>620</v>
      </c>
      <c r="V104" t="s">
        <v>1109</v>
      </c>
      <c r="W104" t="s">
        <v>1101</v>
      </c>
      <c r="Y104" t="s">
        <v>1102</v>
      </c>
      <c r="Z104">
        <v>6</v>
      </c>
      <c r="AA104" s="217">
        <v>44287</v>
      </c>
      <c r="AB104" s="219">
        <v>118800</v>
      </c>
      <c r="AC104" s="219" t="s">
        <v>625</v>
      </c>
      <c r="AD104" s="219">
        <v>614.42999999999995</v>
      </c>
      <c r="AE104" t="s">
        <v>626</v>
      </c>
      <c r="AF104">
        <v>2021</v>
      </c>
      <c r="AG104">
        <v>4</v>
      </c>
    </row>
    <row r="105" spans="1:33">
      <c r="A105" t="s">
        <v>612</v>
      </c>
      <c r="B105" t="s">
        <v>1110</v>
      </c>
      <c r="C105" s="217">
        <v>44293</v>
      </c>
      <c r="D105" s="217" t="e">
        <f>VLOOKUP(B105,#REF!,3,0)</f>
        <v>#REF!</v>
      </c>
      <c r="E105" s="217">
        <v>44294</v>
      </c>
      <c r="F105" t="s">
        <v>614</v>
      </c>
      <c r="G105">
        <v>76135</v>
      </c>
      <c r="H105" t="s">
        <v>628</v>
      </c>
      <c r="I105" t="s">
        <v>616</v>
      </c>
      <c r="J105" t="s">
        <v>617</v>
      </c>
      <c r="K105">
        <v>92140</v>
      </c>
      <c r="L105">
        <v>2001</v>
      </c>
      <c r="M105">
        <v>11363</v>
      </c>
      <c r="N105" t="s">
        <v>614</v>
      </c>
      <c r="O105">
        <v>118983</v>
      </c>
      <c r="P105" t="s">
        <v>1031</v>
      </c>
      <c r="Q105" t="s">
        <v>620</v>
      </c>
      <c r="R105" t="s">
        <v>620</v>
      </c>
      <c r="S105">
        <v>94535</v>
      </c>
      <c r="T105" t="s">
        <v>1099</v>
      </c>
      <c r="U105" t="s">
        <v>620</v>
      </c>
      <c r="V105" t="s">
        <v>628</v>
      </c>
      <c r="W105" t="s">
        <v>1101</v>
      </c>
      <c r="Y105" t="s">
        <v>1104</v>
      </c>
      <c r="Z105">
        <v>75</v>
      </c>
      <c r="AA105" s="217">
        <v>44293</v>
      </c>
      <c r="AB105" s="219">
        <v>0</v>
      </c>
      <c r="AC105" s="219" t="s">
        <v>625</v>
      </c>
      <c r="AD105" s="219">
        <v>-16.239999999999998</v>
      </c>
      <c r="AE105" t="s">
        <v>626</v>
      </c>
      <c r="AF105">
        <v>2021</v>
      </c>
      <c r="AG105">
        <v>4</v>
      </c>
    </row>
    <row r="106" spans="1:33">
      <c r="A106" t="s">
        <v>612</v>
      </c>
      <c r="B106" t="s">
        <v>1111</v>
      </c>
      <c r="C106" s="217">
        <v>44291</v>
      </c>
      <c r="D106" s="217" t="e">
        <f>VLOOKUP(B106,#REF!,3,0)</f>
        <v>#REF!</v>
      </c>
      <c r="E106" s="217">
        <v>44291</v>
      </c>
      <c r="F106" t="s">
        <v>614</v>
      </c>
      <c r="G106">
        <v>71305</v>
      </c>
      <c r="H106" t="s">
        <v>1077</v>
      </c>
      <c r="I106" t="s">
        <v>616</v>
      </c>
      <c r="J106" t="s">
        <v>617</v>
      </c>
      <c r="K106">
        <v>92140</v>
      </c>
      <c r="L106">
        <v>2001</v>
      </c>
      <c r="M106">
        <v>11363</v>
      </c>
      <c r="N106" t="s">
        <v>614</v>
      </c>
      <c r="O106">
        <v>118983</v>
      </c>
      <c r="P106" t="s">
        <v>1078</v>
      </c>
      <c r="Q106" t="s">
        <v>619</v>
      </c>
      <c r="R106" t="s">
        <v>620</v>
      </c>
      <c r="S106">
        <v>78125</v>
      </c>
      <c r="T106" t="s">
        <v>1112</v>
      </c>
      <c r="U106" t="s">
        <v>620</v>
      </c>
      <c r="V106" t="s">
        <v>1113</v>
      </c>
      <c r="W106" t="s">
        <v>1114</v>
      </c>
      <c r="Y106" t="s">
        <v>1115</v>
      </c>
      <c r="Z106">
        <v>15</v>
      </c>
      <c r="AA106" s="217">
        <v>44291</v>
      </c>
      <c r="AB106" s="219">
        <v>232500</v>
      </c>
      <c r="AC106" s="219" t="s">
        <v>625</v>
      </c>
      <c r="AD106" s="219">
        <v>1170.69</v>
      </c>
      <c r="AE106" t="s">
        <v>626</v>
      </c>
      <c r="AF106">
        <v>2021</v>
      </c>
      <c r="AG106">
        <v>4</v>
      </c>
    </row>
    <row r="107" spans="1:33">
      <c r="A107" t="s">
        <v>612</v>
      </c>
      <c r="B107" t="s">
        <v>1116</v>
      </c>
      <c r="C107" s="217">
        <v>44293</v>
      </c>
      <c r="D107" s="217" t="e">
        <f>VLOOKUP(B107,#REF!,3,0)</f>
        <v>#REF!</v>
      </c>
      <c r="E107" s="217">
        <v>44294</v>
      </c>
      <c r="F107" t="s">
        <v>614</v>
      </c>
      <c r="G107">
        <v>76125</v>
      </c>
      <c r="H107" t="s">
        <v>653</v>
      </c>
      <c r="I107" t="s">
        <v>616</v>
      </c>
      <c r="J107" t="s">
        <v>617</v>
      </c>
      <c r="K107">
        <v>92140</v>
      </c>
      <c r="L107">
        <v>2001</v>
      </c>
      <c r="M107">
        <v>11363</v>
      </c>
      <c r="N107" t="s">
        <v>614</v>
      </c>
      <c r="O107">
        <v>118983</v>
      </c>
      <c r="P107" t="s">
        <v>1078</v>
      </c>
      <c r="Q107" t="s">
        <v>619</v>
      </c>
      <c r="R107" t="s">
        <v>620</v>
      </c>
      <c r="S107">
        <v>78125</v>
      </c>
      <c r="T107" t="s">
        <v>1112</v>
      </c>
      <c r="U107" t="s">
        <v>620</v>
      </c>
      <c r="V107" t="s">
        <v>653</v>
      </c>
      <c r="W107" t="s">
        <v>1114</v>
      </c>
      <c r="Y107" t="s">
        <v>1104</v>
      </c>
      <c r="Z107">
        <v>70</v>
      </c>
      <c r="AA107" s="217">
        <v>44293</v>
      </c>
      <c r="AB107" s="219">
        <v>0</v>
      </c>
      <c r="AC107" s="219" t="s">
        <v>625</v>
      </c>
      <c r="AD107" s="219">
        <v>0.01</v>
      </c>
      <c r="AE107" t="s">
        <v>626</v>
      </c>
      <c r="AF107">
        <v>2021</v>
      </c>
      <c r="AG107">
        <v>4</v>
      </c>
    </row>
    <row r="108" spans="1:33">
      <c r="A108" t="s">
        <v>612</v>
      </c>
      <c r="B108" t="s">
        <v>1117</v>
      </c>
      <c r="C108" s="217">
        <v>44291</v>
      </c>
      <c r="D108" s="217" t="e">
        <f>VLOOKUP(B108,#REF!,3,0)</f>
        <v>#REF!</v>
      </c>
      <c r="E108" s="217">
        <v>44291</v>
      </c>
      <c r="F108" t="s">
        <v>614</v>
      </c>
      <c r="G108">
        <v>71305</v>
      </c>
      <c r="H108" t="s">
        <v>1077</v>
      </c>
      <c r="I108" t="s">
        <v>616</v>
      </c>
      <c r="J108" t="s">
        <v>617</v>
      </c>
      <c r="K108">
        <v>92140</v>
      </c>
      <c r="L108">
        <v>2001</v>
      </c>
      <c r="M108">
        <v>11363</v>
      </c>
      <c r="N108" t="s">
        <v>614</v>
      </c>
      <c r="O108">
        <v>118983</v>
      </c>
      <c r="P108" t="s">
        <v>1078</v>
      </c>
      <c r="Q108" t="s">
        <v>619</v>
      </c>
      <c r="R108" t="s">
        <v>620</v>
      </c>
      <c r="S108">
        <v>78125</v>
      </c>
      <c r="T108" t="s">
        <v>1112</v>
      </c>
      <c r="U108" t="s">
        <v>620</v>
      </c>
      <c r="V108" t="s">
        <v>1118</v>
      </c>
      <c r="W108" t="s">
        <v>1114</v>
      </c>
      <c r="Y108" t="s">
        <v>1115</v>
      </c>
      <c r="Z108">
        <v>16</v>
      </c>
      <c r="AA108" s="217">
        <v>44291</v>
      </c>
      <c r="AB108" s="219">
        <v>232500</v>
      </c>
      <c r="AC108" s="219" t="s">
        <v>625</v>
      </c>
      <c r="AD108" s="219">
        <v>1170.69</v>
      </c>
      <c r="AE108" t="s">
        <v>626</v>
      </c>
      <c r="AF108">
        <v>2021</v>
      </c>
      <c r="AG108">
        <v>4</v>
      </c>
    </row>
    <row r="109" spans="1:33">
      <c r="A109" t="s">
        <v>612</v>
      </c>
      <c r="B109" t="s">
        <v>1119</v>
      </c>
      <c r="C109" s="217">
        <v>44293</v>
      </c>
      <c r="D109" s="217" t="e">
        <f>VLOOKUP(B109,#REF!,3,0)</f>
        <v>#REF!</v>
      </c>
      <c r="E109" s="217">
        <v>44294</v>
      </c>
      <c r="F109" t="s">
        <v>614</v>
      </c>
      <c r="G109">
        <v>76125</v>
      </c>
      <c r="H109" t="s">
        <v>653</v>
      </c>
      <c r="I109" t="s">
        <v>616</v>
      </c>
      <c r="J109" t="s">
        <v>617</v>
      </c>
      <c r="K109">
        <v>92140</v>
      </c>
      <c r="L109">
        <v>2001</v>
      </c>
      <c r="M109">
        <v>11363</v>
      </c>
      <c r="N109" t="s">
        <v>614</v>
      </c>
      <c r="O109">
        <v>118983</v>
      </c>
      <c r="P109" t="s">
        <v>1078</v>
      </c>
      <c r="Q109" t="s">
        <v>619</v>
      </c>
      <c r="R109" t="s">
        <v>620</v>
      </c>
      <c r="S109">
        <v>78125</v>
      </c>
      <c r="T109" t="s">
        <v>1112</v>
      </c>
      <c r="U109" t="s">
        <v>620</v>
      </c>
      <c r="V109" t="s">
        <v>653</v>
      </c>
      <c r="W109" t="s">
        <v>1114</v>
      </c>
      <c r="Y109" t="s">
        <v>1104</v>
      </c>
      <c r="Z109">
        <v>71</v>
      </c>
      <c r="AA109" s="217">
        <v>44293</v>
      </c>
      <c r="AB109" s="219">
        <v>0</v>
      </c>
      <c r="AC109" s="219" t="s">
        <v>625</v>
      </c>
      <c r="AD109" s="219">
        <v>0.01</v>
      </c>
      <c r="AE109" t="s">
        <v>626</v>
      </c>
      <c r="AF109">
        <v>2021</v>
      </c>
      <c r="AG109">
        <v>4</v>
      </c>
    </row>
    <row r="110" spans="1:33">
      <c r="A110" t="s">
        <v>612</v>
      </c>
      <c r="B110" t="s">
        <v>1120</v>
      </c>
      <c r="C110" s="217">
        <v>44291</v>
      </c>
      <c r="D110" s="217" t="e">
        <f>VLOOKUP(B110,#REF!,3,0)</f>
        <v>#REF!</v>
      </c>
      <c r="E110" s="217">
        <v>44291</v>
      </c>
      <c r="F110" t="s">
        <v>614</v>
      </c>
      <c r="G110">
        <v>71305</v>
      </c>
      <c r="H110" t="s">
        <v>1077</v>
      </c>
      <c r="I110" t="s">
        <v>616</v>
      </c>
      <c r="J110" t="s">
        <v>617</v>
      </c>
      <c r="K110">
        <v>92140</v>
      </c>
      <c r="L110">
        <v>2001</v>
      </c>
      <c r="M110">
        <v>11363</v>
      </c>
      <c r="N110" t="s">
        <v>614</v>
      </c>
      <c r="O110">
        <v>118983</v>
      </c>
      <c r="P110" t="s">
        <v>618</v>
      </c>
      <c r="Q110" t="s">
        <v>619</v>
      </c>
      <c r="R110" t="s">
        <v>620</v>
      </c>
      <c r="S110">
        <v>95120</v>
      </c>
      <c r="T110" t="s">
        <v>1121</v>
      </c>
      <c r="U110" t="s">
        <v>620</v>
      </c>
      <c r="V110" t="s">
        <v>1122</v>
      </c>
      <c r="W110" t="s">
        <v>1123</v>
      </c>
      <c r="Y110" t="s">
        <v>1115</v>
      </c>
      <c r="Z110">
        <v>17</v>
      </c>
      <c r="AA110" s="217">
        <v>44291</v>
      </c>
      <c r="AB110" s="219">
        <v>60000</v>
      </c>
      <c r="AC110" s="219" t="s">
        <v>625</v>
      </c>
      <c r="AD110" s="219">
        <v>302.11</v>
      </c>
      <c r="AE110" t="s">
        <v>626</v>
      </c>
      <c r="AF110">
        <v>2021</v>
      </c>
      <c r="AG110">
        <v>4</v>
      </c>
    </row>
    <row r="111" spans="1:33">
      <c r="A111" t="s">
        <v>612</v>
      </c>
      <c r="B111" t="s">
        <v>1124</v>
      </c>
      <c r="C111" s="217">
        <v>44312</v>
      </c>
      <c r="D111" s="217" t="e">
        <f>VLOOKUP(B111,#REF!,3,0)</f>
        <v>#REF!</v>
      </c>
      <c r="E111" s="217">
        <v>44312</v>
      </c>
      <c r="F111" t="s">
        <v>614</v>
      </c>
      <c r="G111">
        <v>72120</v>
      </c>
      <c r="H111" t="s">
        <v>1125</v>
      </c>
      <c r="I111" t="s">
        <v>616</v>
      </c>
      <c r="J111" t="s">
        <v>617</v>
      </c>
      <c r="K111">
        <v>92140</v>
      </c>
      <c r="L111">
        <v>2001</v>
      </c>
      <c r="M111">
        <v>11363</v>
      </c>
      <c r="N111" t="s">
        <v>614</v>
      </c>
      <c r="O111">
        <v>118983</v>
      </c>
      <c r="P111" t="s">
        <v>1013</v>
      </c>
      <c r="Q111" t="s">
        <v>619</v>
      </c>
      <c r="R111" t="s">
        <v>620</v>
      </c>
      <c r="S111">
        <v>95358</v>
      </c>
      <c r="T111" t="s">
        <v>1126</v>
      </c>
      <c r="U111" t="s">
        <v>620</v>
      </c>
      <c r="V111" t="s">
        <v>1127</v>
      </c>
      <c r="W111" t="s">
        <v>1128</v>
      </c>
      <c r="Y111" t="s">
        <v>1129</v>
      </c>
      <c r="Z111">
        <v>22</v>
      </c>
      <c r="AA111" s="217">
        <v>44312</v>
      </c>
      <c r="AB111" s="219">
        <v>2680880</v>
      </c>
      <c r="AC111" s="219" t="s">
        <v>625</v>
      </c>
      <c r="AD111" s="219">
        <v>13498.89</v>
      </c>
      <c r="AE111" t="s">
        <v>626</v>
      </c>
      <c r="AF111">
        <v>2021</v>
      </c>
      <c r="AG111">
        <v>4</v>
      </c>
    </row>
    <row r="112" spans="1:33">
      <c r="A112" t="s">
        <v>612</v>
      </c>
      <c r="B112" t="s">
        <v>1130</v>
      </c>
      <c r="C112" s="217">
        <v>44312</v>
      </c>
      <c r="D112" s="217" t="e">
        <f>VLOOKUP(B112,#REF!,3,0)</f>
        <v>#REF!</v>
      </c>
      <c r="E112" s="217">
        <v>44312</v>
      </c>
      <c r="F112" t="s">
        <v>614</v>
      </c>
      <c r="G112">
        <v>72125</v>
      </c>
      <c r="H112" t="s">
        <v>1131</v>
      </c>
      <c r="I112" t="s">
        <v>616</v>
      </c>
      <c r="J112" t="s">
        <v>617</v>
      </c>
      <c r="K112">
        <v>92140</v>
      </c>
      <c r="L112">
        <v>2001</v>
      </c>
      <c r="M112">
        <v>11363</v>
      </c>
      <c r="N112" t="s">
        <v>614</v>
      </c>
      <c r="O112">
        <v>118983</v>
      </c>
      <c r="P112" t="s">
        <v>947</v>
      </c>
      <c r="Q112" t="s">
        <v>619</v>
      </c>
      <c r="R112" t="s">
        <v>620</v>
      </c>
      <c r="S112">
        <v>95358</v>
      </c>
      <c r="T112" t="s">
        <v>1126</v>
      </c>
      <c r="U112" t="s">
        <v>620</v>
      </c>
      <c r="V112" t="s">
        <v>1127</v>
      </c>
      <c r="W112" t="s">
        <v>1128</v>
      </c>
      <c r="Y112" t="s">
        <v>1129</v>
      </c>
      <c r="Z112">
        <v>23</v>
      </c>
      <c r="AA112" s="217">
        <v>44312</v>
      </c>
      <c r="AB112" s="219">
        <v>980500</v>
      </c>
      <c r="AC112" s="219" t="s">
        <v>625</v>
      </c>
      <c r="AD112" s="219">
        <v>4937.0600000000004</v>
      </c>
      <c r="AE112" t="s">
        <v>626</v>
      </c>
      <c r="AF112">
        <v>2021</v>
      </c>
      <c r="AG112">
        <v>4</v>
      </c>
    </row>
    <row r="113" spans="1:33">
      <c r="A113" t="s">
        <v>612</v>
      </c>
      <c r="B113" t="s">
        <v>1132</v>
      </c>
      <c r="C113" s="217">
        <v>44312</v>
      </c>
      <c r="D113" s="217" t="e">
        <f>VLOOKUP(B113,#REF!,3,0)</f>
        <v>#REF!</v>
      </c>
      <c r="E113" s="217">
        <v>44312</v>
      </c>
      <c r="F113" t="s">
        <v>614</v>
      </c>
      <c r="G113">
        <v>72125</v>
      </c>
      <c r="H113" t="s">
        <v>1131</v>
      </c>
      <c r="I113" t="s">
        <v>616</v>
      </c>
      <c r="J113" t="s">
        <v>617</v>
      </c>
      <c r="K113">
        <v>92140</v>
      </c>
      <c r="L113">
        <v>2001</v>
      </c>
      <c r="M113">
        <v>11363</v>
      </c>
      <c r="N113" t="s">
        <v>614</v>
      </c>
      <c r="O113">
        <v>118983</v>
      </c>
      <c r="P113" t="s">
        <v>947</v>
      </c>
      <c r="Q113" t="s">
        <v>619</v>
      </c>
      <c r="R113" t="s">
        <v>620</v>
      </c>
      <c r="S113">
        <v>95358</v>
      </c>
      <c r="T113" t="s">
        <v>1126</v>
      </c>
      <c r="U113" t="s">
        <v>620</v>
      </c>
      <c r="V113" t="s">
        <v>1133</v>
      </c>
      <c r="W113" t="s">
        <v>1134</v>
      </c>
      <c r="Y113" t="s">
        <v>1129</v>
      </c>
      <c r="Z113">
        <v>24</v>
      </c>
      <c r="AA113" s="217">
        <v>44312</v>
      </c>
      <c r="AB113" s="219">
        <v>271961</v>
      </c>
      <c r="AC113" s="219" t="s">
        <v>625</v>
      </c>
      <c r="AD113" s="219">
        <v>1369.39</v>
      </c>
      <c r="AE113" t="s">
        <v>626</v>
      </c>
      <c r="AF113">
        <v>2021</v>
      </c>
      <c r="AG113">
        <v>4</v>
      </c>
    </row>
    <row r="114" spans="1:33">
      <c r="A114" t="s">
        <v>612</v>
      </c>
      <c r="B114" t="s">
        <v>1135</v>
      </c>
      <c r="C114" s="217">
        <v>44312</v>
      </c>
      <c r="D114" s="217" t="e">
        <f>VLOOKUP(B114,#REF!,3,0)</f>
        <v>#REF!</v>
      </c>
      <c r="E114" s="217">
        <v>44312</v>
      </c>
      <c r="F114" t="s">
        <v>614</v>
      </c>
      <c r="G114">
        <v>72125</v>
      </c>
      <c r="H114" t="s">
        <v>1131</v>
      </c>
      <c r="I114" t="s">
        <v>616</v>
      </c>
      <c r="J114" t="s">
        <v>617</v>
      </c>
      <c r="K114">
        <v>92140</v>
      </c>
      <c r="L114">
        <v>2001</v>
      </c>
      <c r="M114">
        <v>11363</v>
      </c>
      <c r="N114" t="s">
        <v>614</v>
      </c>
      <c r="O114">
        <v>118983</v>
      </c>
      <c r="P114" t="s">
        <v>618</v>
      </c>
      <c r="Q114" t="s">
        <v>619</v>
      </c>
      <c r="R114" t="s">
        <v>620</v>
      </c>
      <c r="S114">
        <v>95358</v>
      </c>
      <c r="T114" t="s">
        <v>1126</v>
      </c>
      <c r="U114" t="s">
        <v>620</v>
      </c>
      <c r="V114" t="s">
        <v>1136</v>
      </c>
      <c r="W114" t="s">
        <v>1137</v>
      </c>
      <c r="Y114" t="s">
        <v>1129</v>
      </c>
      <c r="Z114">
        <v>25</v>
      </c>
      <c r="AA114" s="217">
        <v>44312</v>
      </c>
      <c r="AB114" s="219">
        <v>296000</v>
      </c>
      <c r="AC114" s="219" t="s">
        <v>625</v>
      </c>
      <c r="AD114" s="219">
        <v>1490.43</v>
      </c>
      <c r="AE114" t="s">
        <v>626</v>
      </c>
      <c r="AF114">
        <v>2021</v>
      </c>
      <c r="AG114">
        <v>4</v>
      </c>
    </row>
    <row r="115" spans="1:33">
      <c r="A115" t="s">
        <v>612</v>
      </c>
      <c r="B115" t="s">
        <v>1138</v>
      </c>
      <c r="C115" s="217">
        <v>44314</v>
      </c>
      <c r="D115" s="217" t="e">
        <f>VLOOKUP(B115,#REF!,3,0)</f>
        <v>#REF!</v>
      </c>
      <c r="E115" s="217">
        <v>44314</v>
      </c>
      <c r="F115" t="s">
        <v>614</v>
      </c>
      <c r="G115">
        <v>71635</v>
      </c>
      <c r="H115" t="s">
        <v>638</v>
      </c>
      <c r="I115" t="s">
        <v>616</v>
      </c>
      <c r="J115" t="s">
        <v>617</v>
      </c>
      <c r="K115">
        <v>92140</v>
      </c>
      <c r="L115">
        <v>2001</v>
      </c>
      <c r="M115">
        <v>11363</v>
      </c>
      <c r="N115" t="s">
        <v>614</v>
      </c>
      <c r="O115">
        <v>118983</v>
      </c>
      <c r="P115" t="s">
        <v>618</v>
      </c>
      <c r="Q115" t="s">
        <v>619</v>
      </c>
      <c r="R115" t="s">
        <v>620</v>
      </c>
      <c r="S115">
        <v>81552</v>
      </c>
      <c r="T115" t="s">
        <v>1139</v>
      </c>
      <c r="U115" t="s">
        <v>620</v>
      </c>
      <c r="V115" t="s">
        <v>1140</v>
      </c>
      <c r="W115" t="s">
        <v>1141</v>
      </c>
      <c r="Y115" t="s">
        <v>1142</v>
      </c>
      <c r="Z115">
        <v>11</v>
      </c>
      <c r="AA115" s="217">
        <v>44314</v>
      </c>
      <c r="AB115" s="219">
        <v>357060</v>
      </c>
      <c r="AC115" s="219" t="s">
        <v>625</v>
      </c>
      <c r="AD115" s="219">
        <v>1797.89</v>
      </c>
      <c r="AE115" t="s">
        <v>626</v>
      </c>
      <c r="AF115">
        <v>2021</v>
      </c>
      <c r="AG115">
        <v>4</v>
      </c>
    </row>
    <row r="116" spans="1:33">
      <c r="A116" t="s">
        <v>612</v>
      </c>
      <c r="B116" t="s">
        <v>1143</v>
      </c>
      <c r="C116" s="217">
        <v>44315</v>
      </c>
      <c r="D116" s="217" t="e">
        <f>VLOOKUP(B116,#REF!,3,0)</f>
        <v>#REF!</v>
      </c>
      <c r="E116" s="217">
        <v>44315</v>
      </c>
      <c r="F116" t="s">
        <v>614</v>
      </c>
      <c r="G116">
        <v>71305</v>
      </c>
      <c r="H116" t="s">
        <v>1077</v>
      </c>
      <c r="I116" t="s">
        <v>616</v>
      </c>
      <c r="J116" t="s">
        <v>617</v>
      </c>
      <c r="K116">
        <v>92140</v>
      </c>
      <c r="L116">
        <v>2001</v>
      </c>
      <c r="M116">
        <v>11363</v>
      </c>
      <c r="N116" t="s">
        <v>614</v>
      </c>
      <c r="O116">
        <v>118983</v>
      </c>
      <c r="P116" t="s">
        <v>1078</v>
      </c>
      <c r="Q116" t="s">
        <v>619</v>
      </c>
      <c r="R116" t="s">
        <v>620</v>
      </c>
      <c r="S116">
        <v>78125</v>
      </c>
      <c r="T116" t="s">
        <v>1112</v>
      </c>
      <c r="U116" t="s">
        <v>620</v>
      </c>
      <c r="V116" t="s">
        <v>1144</v>
      </c>
      <c r="W116" t="s">
        <v>1145</v>
      </c>
      <c r="Y116" t="s">
        <v>1146</v>
      </c>
      <c r="Z116">
        <v>11</v>
      </c>
      <c r="AA116" s="217">
        <v>44315</v>
      </c>
      <c r="AB116" s="219">
        <v>1023000</v>
      </c>
      <c r="AC116" s="219" t="s">
        <v>625</v>
      </c>
      <c r="AD116" s="219">
        <v>5151.0600000000004</v>
      </c>
      <c r="AE116" t="s">
        <v>626</v>
      </c>
      <c r="AF116">
        <v>2021</v>
      </c>
      <c r="AG116">
        <v>4</v>
      </c>
    </row>
    <row r="117" spans="1:33">
      <c r="A117" t="s">
        <v>612</v>
      </c>
      <c r="B117" t="s">
        <v>1147</v>
      </c>
      <c r="C117" s="217">
        <v>44319</v>
      </c>
      <c r="D117" s="217" t="e">
        <f>VLOOKUP(B117,#REF!,3,0)</f>
        <v>#REF!</v>
      </c>
      <c r="E117" s="217">
        <v>44319</v>
      </c>
      <c r="F117" t="s">
        <v>614</v>
      </c>
      <c r="G117">
        <v>76125</v>
      </c>
      <c r="H117" t="s">
        <v>653</v>
      </c>
      <c r="I117" t="s">
        <v>616</v>
      </c>
      <c r="J117" t="s">
        <v>617</v>
      </c>
      <c r="K117">
        <v>92140</v>
      </c>
      <c r="L117">
        <v>2001</v>
      </c>
      <c r="M117">
        <v>11363</v>
      </c>
      <c r="N117" t="s">
        <v>614</v>
      </c>
      <c r="O117">
        <v>118983</v>
      </c>
      <c r="P117" t="s">
        <v>1078</v>
      </c>
      <c r="Q117" t="s">
        <v>619</v>
      </c>
      <c r="R117" t="s">
        <v>620</v>
      </c>
      <c r="S117">
        <v>78125</v>
      </c>
      <c r="T117" t="s">
        <v>1112</v>
      </c>
      <c r="U117" t="s">
        <v>620</v>
      </c>
      <c r="V117" t="s">
        <v>653</v>
      </c>
      <c r="W117" t="s">
        <v>1145</v>
      </c>
      <c r="Y117" t="s">
        <v>1148</v>
      </c>
      <c r="Z117">
        <v>51</v>
      </c>
      <c r="AA117" s="217">
        <v>44319</v>
      </c>
      <c r="AB117" s="219">
        <v>0</v>
      </c>
      <c r="AC117" s="219" t="s">
        <v>625</v>
      </c>
      <c r="AD117" s="219">
        <v>65.400000000000006</v>
      </c>
      <c r="AE117" t="s">
        <v>626</v>
      </c>
      <c r="AF117">
        <v>2021</v>
      </c>
      <c r="AG117">
        <v>5</v>
      </c>
    </row>
    <row r="118" spans="1:33">
      <c r="A118" t="s">
        <v>612</v>
      </c>
      <c r="B118" t="s">
        <v>1149</v>
      </c>
      <c r="C118" s="217">
        <v>44315</v>
      </c>
      <c r="D118" s="217" t="e">
        <f>VLOOKUP(B118,#REF!,3,0)</f>
        <v>#REF!</v>
      </c>
      <c r="E118" s="217">
        <v>44315</v>
      </c>
      <c r="F118" t="s">
        <v>614</v>
      </c>
      <c r="G118">
        <v>71305</v>
      </c>
      <c r="H118" t="s">
        <v>1077</v>
      </c>
      <c r="I118" t="s">
        <v>616</v>
      </c>
      <c r="J118" t="s">
        <v>617</v>
      </c>
      <c r="K118">
        <v>92140</v>
      </c>
      <c r="L118">
        <v>2001</v>
      </c>
      <c r="M118">
        <v>11363</v>
      </c>
      <c r="N118" t="s">
        <v>614</v>
      </c>
      <c r="O118">
        <v>118983</v>
      </c>
      <c r="P118" t="s">
        <v>618</v>
      </c>
      <c r="Q118" t="s">
        <v>619</v>
      </c>
      <c r="R118" t="s">
        <v>620</v>
      </c>
      <c r="S118">
        <v>81552</v>
      </c>
      <c r="T118" t="s">
        <v>1139</v>
      </c>
      <c r="U118" t="s">
        <v>620</v>
      </c>
      <c r="V118" t="s">
        <v>1150</v>
      </c>
      <c r="W118" t="s">
        <v>1151</v>
      </c>
      <c r="Y118" t="s">
        <v>1146</v>
      </c>
      <c r="Z118">
        <v>12</v>
      </c>
      <c r="AA118" s="217">
        <v>44315</v>
      </c>
      <c r="AB118" s="219">
        <v>320000</v>
      </c>
      <c r="AC118" s="219" t="s">
        <v>625</v>
      </c>
      <c r="AD118" s="219">
        <v>1611.28</v>
      </c>
      <c r="AE118" t="s">
        <v>626</v>
      </c>
      <c r="AF118">
        <v>2021</v>
      </c>
      <c r="AG118">
        <v>4</v>
      </c>
    </row>
    <row r="119" spans="1:33">
      <c r="A119" t="s">
        <v>612</v>
      </c>
      <c r="B119" t="s">
        <v>1152</v>
      </c>
      <c r="C119" s="217">
        <v>44319</v>
      </c>
      <c r="D119" s="217" t="e">
        <f>VLOOKUP(B119,#REF!,3,0)</f>
        <v>#REF!</v>
      </c>
      <c r="E119" s="217">
        <v>44319</v>
      </c>
      <c r="F119" t="s">
        <v>614</v>
      </c>
      <c r="G119">
        <v>76125</v>
      </c>
      <c r="H119" t="s">
        <v>653</v>
      </c>
      <c r="I119" t="s">
        <v>616</v>
      </c>
      <c r="J119" t="s">
        <v>617</v>
      </c>
      <c r="K119">
        <v>92140</v>
      </c>
      <c r="L119">
        <v>2001</v>
      </c>
      <c r="M119">
        <v>11363</v>
      </c>
      <c r="N119" t="s">
        <v>614</v>
      </c>
      <c r="O119">
        <v>118983</v>
      </c>
      <c r="P119" t="s">
        <v>618</v>
      </c>
      <c r="Q119" t="s">
        <v>619</v>
      </c>
      <c r="R119" t="s">
        <v>620</v>
      </c>
      <c r="S119">
        <v>81552</v>
      </c>
      <c r="T119" t="s">
        <v>1139</v>
      </c>
      <c r="U119" t="s">
        <v>620</v>
      </c>
      <c r="V119" t="s">
        <v>653</v>
      </c>
      <c r="W119" t="s">
        <v>1151</v>
      </c>
      <c r="Y119" t="s">
        <v>1148</v>
      </c>
      <c r="Z119">
        <v>52</v>
      </c>
      <c r="AA119" s="217">
        <v>44319</v>
      </c>
      <c r="AB119" s="219">
        <v>0</v>
      </c>
      <c r="AC119" s="219" t="s">
        <v>625</v>
      </c>
      <c r="AD119" s="219">
        <v>20.45</v>
      </c>
      <c r="AE119" t="s">
        <v>626</v>
      </c>
      <c r="AF119">
        <v>2021</v>
      </c>
      <c r="AG119">
        <v>5</v>
      </c>
    </row>
    <row r="120" spans="1:33">
      <c r="A120" t="s">
        <v>612</v>
      </c>
      <c r="B120" t="s">
        <v>1153</v>
      </c>
      <c r="C120" s="217">
        <v>44315</v>
      </c>
      <c r="D120" s="217" t="e">
        <f>VLOOKUP(B120,#REF!,3,0)</f>
        <v>#REF!</v>
      </c>
      <c r="E120" s="217">
        <v>44315</v>
      </c>
      <c r="F120" t="s">
        <v>614</v>
      </c>
      <c r="G120">
        <v>71305</v>
      </c>
      <c r="H120" t="s">
        <v>1077</v>
      </c>
      <c r="I120" t="s">
        <v>616</v>
      </c>
      <c r="J120" t="s">
        <v>617</v>
      </c>
      <c r="K120">
        <v>92140</v>
      </c>
      <c r="L120">
        <v>2001</v>
      </c>
      <c r="M120">
        <v>11363</v>
      </c>
      <c r="N120" t="s">
        <v>614</v>
      </c>
      <c r="O120">
        <v>118983</v>
      </c>
      <c r="P120" t="s">
        <v>1078</v>
      </c>
      <c r="Q120" t="s">
        <v>619</v>
      </c>
      <c r="R120" t="s">
        <v>620</v>
      </c>
      <c r="S120">
        <v>81552</v>
      </c>
      <c r="T120" t="s">
        <v>1139</v>
      </c>
      <c r="U120" t="s">
        <v>620</v>
      </c>
      <c r="V120" t="s">
        <v>1150</v>
      </c>
      <c r="W120" t="s">
        <v>1151</v>
      </c>
      <c r="Y120" t="s">
        <v>1146</v>
      </c>
      <c r="Z120">
        <v>13</v>
      </c>
      <c r="AA120" s="217">
        <v>44315</v>
      </c>
      <c r="AB120" s="219">
        <v>76000</v>
      </c>
      <c r="AC120" s="219" t="s">
        <v>625</v>
      </c>
      <c r="AD120" s="219">
        <v>382.68</v>
      </c>
      <c r="AE120" t="s">
        <v>626</v>
      </c>
      <c r="AF120">
        <v>2021</v>
      </c>
      <c r="AG120">
        <v>4</v>
      </c>
    </row>
    <row r="121" spans="1:33">
      <c r="A121" t="s">
        <v>612</v>
      </c>
      <c r="B121" t="s">
        <v>1154</v>
      </c>
      <c r="C121" s="217">
        <v>44319</v>
      </c>
      <c r="D121" s="217" t="e">
        <f>VLOOKUP(B121,#REF!,3,0)</f>
        <v>#REF!</v>
      </c>
      <c r="E121" s="217">
        <v>44319</v>
      </c>
      <c r="F121" t="s">
        <v>614</v>
      </c>
      <c r="G121">
        <v>76125</v>
      </c>
      <c r="H121" t="s">
        <v>653</v>
      </c>
      <c r="I121" t="s">
        <v>616</v>
      </c>
      <c r="J121" t="s">
        <v>617</v>
      </c>
      <c r="K121">
        <v>92140</v>
      </c>
      <c r="L121">
        <v>2001</v>
      </c>
      <c r="M121">
        <v>11363</v>
      </c>
      <c r="N121" t="s">
        <v>614</v>
      </c>
      <c r="O121">
        <v>118983</v>
      </c>
      <c r="P121" t="s">
        <v>1078</v>
      </c>
      <c r="Q121" t="s">
        <v>619</v>
      </c>
      <c r="R121" t="s">
        <v>620</v>
      </c>
      <c r="S121">
        <v>81552</v>
      </c>
      <c r="T121" t="s">
        <v>1139</v>
      </c>
      <c r="U121" t="s">
        <v>620</v>
      </c>
      <c r="V121" t="s">
        <v>653</v>
      </c>
      <c r="W121" t="s">
        <v>1151</v>
      </c>
      <c r="Y121" t="s">
        <v>1148</v>
      </c>
      <c r="Z121">
        <v>50</v>
      </c>
      <c r="AA121" s="217">
        <v>44319</v>
      </c>
      <c r="AB121" s="219">
        <v>0</v>
      </c>
      <c r="AC121" s="219" t="s">
        <v>625</v>
      </c>
      <c r="AD121" s="219">
        <v>4.8600000000000003</v>
      </c>
      <c r="AE121" t="s">
        <v>626</v>
      </c>
      <c r="AF121">
        <v>2021</v>
      </c>
      <c r="AG121">
        <v>5</v>
      </c>
    </row>
    <row r="122" spans="1:33">
      <c r="A122" t="s">
        <v>612</v>
      </c>
      <c r="B122" t="s">
        <v>1155</v>
      </c>
      <c r="C122" s="217">
        <v>44320</v>
      </c>
      <c r="D122" s="217" t="e">
        <f>VLOOKUP(B122,#REF!,3,0)</f>
        <v>#REF!</v>
      </c>
      <c r="E122" s="217">
        <v>44320</v>
      </c>
      <c r="F122" t="s">
        <v>614</v>
      </c>
      <c r="G122">
        <v>71635</v>
      </c>
      <c r="H122" t="s">
        <v>638</v>
      </c>
      <c r="I122" t="s">
        <v>616</v>
      </c>
      <c r="J122" t="s">
        <v>617</v>
      </c>
      <c r="K122">
        <v>92140</v>
      </c>
      <c r="L122">
        <v>2001</v>
      </c>
      <c r="M122">
        <v>11363</v>
      </c>
      <c r="N122" t="s">
        <v>614</v>
      </c>
      <c r="O122">
        <v>118983</v>
      </c>
      <c r="P122" t="s">
        <v>618</v>
      </c>
      <c r="Q122" t="s">
        <v>619</v>
      </c>
      <c r="R122" t="s">
        <v>620</v>
      </c>
      <c r="S122">
        <v>81552</v>
      </c>
      <c r="T122" t="s">
        <v>1139</v>
      </c>
      <c r="U122" t="s">
        <v>620</v>
      </c>
      <c r="V122" t="s">
        <v>1156</v>
      </c>
      <c r="W122" t="s">
        <v>1157</v>
      </c>
      <c r="Y122" t="s">
        <v>1158</v>
      </c>
      <c r="Z122">
        <v>24</v>
      </c>
      <c r="AA122" s="217">
        <v>44320</v>
      </c>
      <c r="AB122" s="219">
        <v>135884</v>
      </c>
      <c r="AC122" s="219" t="s">
        <v>625</v>
      </c>
      <c r="AD122" s="219">
        <v>692.9</v>
      </c>
      <c r="AE122" t="s">
        <v>626</v>
      </c>
      <c r="AF122">
        <v>2021</v>
      </c>
      <c r="AG122">
        <v>5</v>
      </c>
    </row>
    <row r="123" spans="1:33">
      <c r="A123" t="s">
        <v>612</v>
      </c>
      <c r="B123" t="s">
        <v>1159</v>
      </c>
      <c r="C123" s="217">
        <v>44321</v>
      </c>
      <c r="D123" s="217" t="e">
        <f>VLOOKUP(B123,#REF!,3,0)</f>
        <v>#REF!</v>
      </c>
      <c r="E123" s="217">
        <v>44321</v>
      </c>
      <c r="F123" t="s">
        <v>614</v>
      </c>
      <c r="G123">
        <v>74210</v>
      </c>
      <c r="H123" t="s">
        <v>1160</v>
      </c>
      <c r="I123" t="s">
        <v>616</v>
      </c>
      <c r="J123" t="s">
        <v>617</v>
      </c>
      <c r="K123">
        <v>92140</v>
      </c>
      <c r="L123">
        <v>2001</v>
      </c>
      <c r="M123">
        <v>11363</v>
      </c>
      <c r="N123" t="s">
        <v>614</v>
      </c>
      <c r="O123">
        <v>118983</v>
      </c>
      <c r="P123" t="s">
        <v>952</v>
      </c>
      <c r="Q123" t="s">
        <v>619</v>
      </c>
      <c r="R123" t="s">
        <v>620</v>
      </c>
      <c r="S123">
        <v>95266</v>
      </c>
      <c r="T123" t="s">
        <v>1161</v>
      </c>
      <c r="U123" t="s">
        <v>620</v>
      </c>
      <c r="V123" t="s">
        <v>1162</v>
      </c>
      <c r="W123" t="s">
        <v>1163</v>
      </c>
      <c r="Y123" t="s">
        <v>1164</v>
      </c>
      <c r="Z123">
        <v>40</v>
      </c>
      <c r="AA123" s="217">
        <v>44321</v>
      </c>
      <c r="AB123" s="219">
        <v>1931737.5</v>
      </c>
      <c r="AC123" s="219" t="s">
        <v>625</v>
      </c>
      <c r="AD123" s="219">
        <v>9850.2800000000007</v>
      </c>
      <c r="AE123" t="s">
        <v>626</v>
      </c>
      <c r="AF123">
        <v>2021</v>
      </c>
      <c r="AG123">
        <v>5</v>
      </c>
    </row>
    <row r="124" spans="1:33">
      <c r="A124" t="s">
        <v>612</v>
      </c>
      <c r="B124" t="s">
        <v>1165</v>
      </c>
      <c r="C124" s="217">
        <v>44321</v>
      </c>
      <c r="D124" s="217" t="e">
        <f>VLOOKUP(B124,#REF!,3,0)</f>
        <v>#REF!</v>
      </c>
      <c r="E124" s="217">
        <v>44321</v>
      </c>
      <c r="F124" t="s">
        <v>614</v>
      </c>
      <c r="G124">
        <v>74215</v>
      </c>
      <c r="H124" t="s">
        <v>1091</v>
      </c>
      <c r="I124" t="s">
        <v>616</v>
      </c>
      <c r="J124" t="s">
        <v>617</v>
      </c>
      <c r="K124">
        <v>92140</v>
      </c>
      <c r="L124">
        <v>2001</v>
      </c>
      <c r="M124">
        <v>11363</v>
      </c>
      <c r="N124" t="s">
        <v>614</v>
      </c>
      <c r="O124">
        <v>118983</v>
      </c>
      <c r="P124" t="s">
        <v>1013</v>
      </c>
      <c r="Q124" t="s">
        <v>620</v>
      </c>
      <c r="R124" t="s">
        <v>620</v>
      </c>
      <c r="S124">
        <v>64438</v>
      </c>
      <c r="T124" t="s">
        <v>1092</v>
      </c>
      <c r="U124" t="s">
        <v>620</v>
      </c>
      <c r="V124" t="s">
        <v>1166</v>
      </c>
      <c r="W124">
        <v>1826</v>
      </c>
      <c r="Y124" t="s">
        <v>1164</v>
      </c>
      <c r="Z124">
        <v>41</v>
      </c>
      <c r="AA124" s="217">
        <v>44321</v>
      </c>
      <c r="AB124" s="219">
        <v>75540</v>
      </c>
      <c r="AC124" s="219" t="s">
        <v>625</v>
      </c>
      <c r="AD124" s="219">
        <v>385.19</v>
      </c>
      <c r="AE124" t="s">
        <v>626</v>
      </c>
      <c r="AF124">
        <v>2021</v>
      </c>
      <c r="AG124">
        <v>5</v>
      </c>
    </row>
    <row r="125" spans="1:33">
      <c r="A125" t="s">
        <v>612</v>
      </c>
      <c r="B125" t="s">
        <v>1167</v>
      </c>
      <c r="C125" s="217">
        <v>44322</v>
      </c>
      <c r="D125" s="217" t="e">
        <f>VLOOKUP(B125,#REF!,3,0)</f>
        <v>#REF!</v>
      </c>
      <c r="E125" s="217">
        <v>44323</v>
      </c>
      <c r="F125" t="s">
        <v>614</v>
      </c>
      <c r="G125">
        <v>71305</v>
      </c>
      <c r="H125" t="s">
        <v>1077</v>
      </c>
      <c r="I125" t="s">
        <v>616</v>
      </c>
      <c r="J125" t="s">
        <v>617</v>
      </c>
      <c r="K125">
        <v>92140</v>
      </c>
      <c r="L125">
        <v>2001</v>
      </c>
      <c r="M125">
        <v>11363</v>
      </c>
      <c r="N125" t="s">
        <v>614</v>
      </c>
      <c r="O125">
        <v>118983</v>
      </c>
      <c r="P125" t="s">
        <v>1078</v>
      </c>
      <c r="Q125" t="s">
        <v>619</v>
      </c>
      <c r="R125" t="s">
        <v>620</v>
      </c>
      <c r="S125">
        <v>78125</v>
      </c>
      <c r="T125" t="s">
        <v>1112</v>
      </c>
      <c r="U125" t="s">
        <v>620</v>
      </c>
      <c r="V125" t="s">
        <v>1168</v>
      </c>
      <c r="W125" t="s">
        <v>1169</v>
      </c>
      <c r="Y125" t="s">
        <v>1170</v>
      </c>
      <c r="Z125">
        <v>3</v>
      </c>
      <c r="AA125" s="217">
        <v>44322</v>
      </c>
      <c r="AB125" s="219">
        <v>147114</v>
      </c>
      <c r="AC125" s="219" t="s">
        <v>625</v>
      </c>
      <c r="AD125" s="219">
        <v>750.16</v>
      </c>
      <c r="AE125" t="s">
        <v>626</v>
      </c>
      <c r="AF125">
        <v>2021</v>
      </c>
      <c r="AG125">
        <v>5</v>
      </c>
    </row>
    <row r="126" spans="1:33">
      <c r="A126" t="s">
        <v>612</v>
      </c>
      <c r="B126" t="s">
        <v>1171</v>
      </c>
      <c r="C126" s="217">
        <v>44327</v>
      </c>
      <c r="D126" s="217" t="e">
        <f>VLOOKUP(B126,#REF!,3,0)</f>
        <v>#REF!</v>
      </c>
      <c r="E126" s="217">
        <v>44327</v>
      </c>
      <c r="F126" t="s">
        <v>614</v>
      </c>
      <c r="G126">
        <v>74205</v>
      </c>
      <c r="H126" t="s">
        <v>1172</v>
      </c>
      <c r="I126" t="s">
        <v>616</v>
      </c>
      <c r="J126" t="s">
        <v>617</v>
      </c>
      <c r="K126">
        <v>92140</v>
      </c>
      <c r="L126">
        <v>2001</v>
      </c>
      <c r="M126">
        <v>11363</v>
      </c>
      <c r="N126" t="s">
        <v>614</v>
      </c>
      <c r="O126">
        <v>118983</v>
      </c>
      <c r="P126" t="s">
        <v>682</v>
      </c>
      <c r="Q126" t="s">
        <v>619</v>
      </c>
      <c r="R126" t="s">
        <v>620</v>
      </c>
      <c r="S126">
        <v>81892</v>
      </c>
      <c r="T126" t="s">
        <v>1173</v>
      </c>
      <c r="U126" t="s">
        <v>620</v>
      </c>
      <c r="V126" t="s">
        <v>1174</v>
      </c>
      <c r="W126" t="s">
        <v>1175</v>
      </c>
      <c r="Y126" t="s">
        <v>1176</v>
      </c>
      <c r="Z126">
        <v>31</v>
      </c>
      <c r="AA126" s="217">
        <v>44327</v>
      </c>
      <c r="AB126" s="219">
        <v>889453.13</v>
      </c>
      <c r="AC126" s="219" t="s">
        <v>625</v>
      </c>
      <c r="AD126" s="219">
        <v>4535.4799999999996</v>
      </c>
      <c r="AE126" t="s">
        <v>626</v>
      </c>
      <c r="AF126">
        <v>2021</v>
      </c>
      <c r="AG126">
        <v>5</v>
      </c>
    </row>
    <row r="127" spans="1:33">
      <c r="A127" t="s">
        <v>612</v>
      </c>
      <c r="B127" t="s">
        <v>1177</v>
      </c>
      <c r="C127" s="217">
        <v>44328</v>
      </c>
      <c r="D127" s="217" t="e">
        <f>VLOOKUP(B127,#REF!,3,0)</f>
        <v>#REF!</v>
      </c>
      <c r="E127" s="217">
        <v>44328</v>
      </c>
      <c r="F127" t="s">
        <v>614</v>
      </c>
      <c r="G127">
        <v>71635</v>
      </c>
      <c r="H127" t="s">
        <v>638</v>
      </c>
      <c r="I127" t="s">
        <v>616</v>
      </c>
      <c r="J127" t="s">
        <v>617</v>
      </c>
      <c r="K127">
        <v>92140</v>
      </c>
      <c r="L127">
        <v>2001</v>
      </c>
      <c r="M127">
        <v>11363</v>
      </c>
      <c r="N127" t="s">
        <v>614</v>
      </c>
      <c r="O127">
        <v>118983</v>
      </c>
      <c r="P127" t="s">
        <v>618</v>
      </c>
      <c r="Q127" t="s">
        <v>619</v>
      </c>
      <c r="R127" t="s">
        <v>620</v>
      </c>
      <c r="S127">
        <v>81552</v>
      </c>
      <c r="T127" t="s">
        <v>1139</v>
      </c>
      <c r="U127" t="s">
        <v>620</v>
      </c>
      <c r="V127" t="s">
        <v>1178</v>
      </c>
      <c r="W127" t="s">
        <v>1179</v>
      </c>
      <c r="Y127" t="s">
        <v>1180</v>
      </c>
      <c r="Z127">
        <v>14</v>
      </c>
      <c r="AA127" s="217">
        <v>44328</v>
      </c>
      <c r="AB127" s="219">
        <v>176308</v>
      </c>
      <c r="AC127" s="219" t="s">
        <v>625</v>
      </c>
      <c r="AD127" s="219">
        <v>899.03</v>
      </c>
      <c r="AE127" t="s">
        <v>626</v>
      </c>
      <c r="AF127">
        <v>2021</v>
      </c>
      <c r="AG127">
        <v>5</v>
      </c>
    </row>
    <row r="128" spans="1:33">
      <c r="A128" t="s">
        <v>612</v>
      </c>
      <c r="B128" t="s">
        <v>1181</v>
      </c>
      <c r="C128" s="217">
        <v>44333</v>
      </c>
      <c r="D128" s="217" t="e">
        <f>VLOOKUP(B128,#REF!,3,0)</f>
        <v>#REF!</v>
      </c>
      <c r="E128" s="217">
        <v>44333</v>
      </c>
      <c r="F128" t="s">
        <v>614</v>
      </c>
      <c r="G128">
        <v>76135</v>
      </c>
      <c r="H128" t="s">
        <v>628</v>
      </c>
      <c r="I128" t="s">
        <v>616</v>
      </c>
      <c r="J128" t="s">
        <v>617</v>
      </c>
      <c r="K128">
        <v>92140</v>
      </c>
      <c r="L128">
        <v>2001</v>
      </c>
      <c r="M128">
        <v>11363</v>
      </c>
      <c r="N128" t="s">
        <v>614</v>
      </c>
      <c r="O128">
        <v>118983</v>
      </c>
      <c r="P128" t="s">
        <v>618</v>
      </c>
      <c r="Q128" t="s">
        <v>619</v>
      </c>
      <c r="R128" t="s">
        <v>620</v>
      </c>
      <c r="S128">
        <v>81552</v>
      </c>
      <c r="T128" t="s">
        <v>1139</v>
      </c>
      <c r="U128" t="s">
        <v>620</v>
      </c>
      <c r="V128" t="s">
        <v>628</v>
      </c>
      <c r="W128" t="s">
        <v>1179</v>
      </c>
      <c r="Y128" t="s">
        <v>1182</v>
      </c>
      <c r="Z128">
        <v>141</v>
      </c>
      <c r="AA128" s="217">
        <v>44333</v>
      </c>
      <c r="AB128" s="219">
        <v>0</v>
      </c>
      <c r="AC128" s="219" t="s">
        <v>625</v>
      </c>
      <c r="AD128" s="219">
        <v>-0.01</v>
      </c>
      <c r="AE128" t="s">
        <v>626</v>
      </c>
      <c r="AF128">
        <v>2021</v>
      </c>
      <c r="AG128">
        <v>5</v>
      </c>
    </row>
    <row r="129" spans="1:33">
      <c r="A129" t="s">
        <v>612</v>
      </c>
      <c r="B129" t="s">
        <v>1183</v>
      </c>
      <c r="C129" s="217">
        <v>44328</v>
      </c>
      <c r="D129" s="217" t="e">
        <f>VLOOKUP(B129,#REF!,3,0)</f>
        <v>#REF!</v>
      </c>
      <c r="E129" s="217">
        <v>44328</v>
      </c>
      <c r="F129" t="s">
        <v>614</v>
      </c>
      <c r="G129">
        <v>71305</v>
      </c>
      <c r="H129" t="s">
        <v>1077</v>
      </c>
      <c r="I129" t="s">
        <v>616</v>
      </c>
      <c r="J129" t="s">
        <v>617</v>
      </c>
      <c r="K129">
        <v>92140</v>
      </c>
      <c r="L129">
        <v>2001</v>
      </c>
      <c r="M129">
        <v>11363</v>
      </c>
      <c r="N129" t="s">
        <v>614</v>
      </c>
      <c r="O129">
        <v>118983</v>
      </c>
      <c r="P129" t="s">
        <v>1078</v>
      </c>
      <c r="Q129" t="s">
        <v>619</v>
      </c>
      <c r="R129" t="s">
        <v>620</v>
      </c>
      <c r="S129">
        <v>81552</v>
      </c>
      <c r="T129" t="s">
        <v>1139</v>
      </c>
      <c r="U129" t="s">
        <v>620</v>
      </c>
      <c r="V129" t="s">
        <v>1184</v>
      </c>
      <c r="W129" t="s">
        <v>1179</v>
      </c>
      <c r="Y129" t="s">
        <v>1180</v>
      </c>
      <c r="Z129">
        <v>12</v>
      </c>
      <c r="AA129" s="217">
        <v>44328</v>
      </c>
      <c r="AB129" s="219">
        <v>3000</v>
      </c>
      <c r="AC129" s="219" t="s">
        <v>625</v>
      </c>
      <c r="AD129" s="219">
        <v>15.3</v>
      </c>
      <c r="AE129" t="s">
        <v>626</v>
      </c>
      <c r="AF129">
        <v>2021</v>
      </c>
      <c r="AG129">
        <v>5</v>
      </c>
    </row>
    <row r="130" spans="1:33">
      <c r="A130" t="s">
        <v>612</v>
      </c>
      <c r="B130" t="s">
        <v>1185</v>
      </c>
      <c r="C130" s="217">
        <v>44333</v>
      </c>
      <c r="D130" s="217" t="e">
        <f>VLOOKUP(B130,#REF!,3,0)</f>
        <v>#REF!</v>
      </c>
      <c r="E130" s="217">
        <v>44333</v>
      </c>
      <c r="F130" t="s">
        <v>614</v>
      </c>
      <c r="G130">
        <v>76135</v>
      </c>
      <c r="H130" t="s">
        <v>628</v>
      </c>
      <c r="I130" t="s">
        <v>616</v>
      </c>
      <c r="J130" t="s">
        <v>617</v>
      </c>
      <c r="K130">
        <v>92140</v>
      </c>
      <c r="L130">
        <v>2001</v>
      </c>
      <c r="M130">
        <v>11363</v>
      </c>
      <c r="N130" t="s">
        <v>614</v>
      </c>
      <c r="O130">
        <v>118983</v>
      </c>
      <c r="P130" t="s">
        <v>1078</v>
      </c>
      <c r="Q130" t="s">
        <v>619</v>
      </c>
      <c r="R130" t="s">
        <v>620</v>
      </c>
      <c r="S130">
        <v>81552</v>
      </c>
      <c r="T130" t="s">
        <v>1139</v>
      </c>
      <c r="U130" t="s">
        <v>620</v>
      </c>
      <c r="V130" t="s">
        <v>628</v>
      </c>
      <c r="W130" t="s">
        <v>1179</v>
      </c>
      <c r="Y130" t="s">
        <v>1182</v>
      </c>
      <c r="Z130">
        <v>142</v>
      </c>
      <c r="AA130" s="217">
        <v>44333</v>
      </c>
      <c r="AB130" s="219">
        <v>0</v>
      </c>
      <c r="AC130" s="219" t="s">
        <v>625</v>
      </c>
      <c r="AD130" s="219">
        <v>0</v>
      </c>
      <c r="AE130" t="s">
        <v>626</v>
      </c>
      <c r="AF130">
        <v>2021</v>
      </c>
      <c r="AG130">
        <v>5</v>
      </c>
    </row>
    <row r="131" spans="1:33">
      <c r="A131" t="s">
        <v>612</v>
      </c>
      <c r="B131" t="s">
        <v>1186</v>
      </c>
      <c r="C131" s="217">
        <v>44328</v>
      </c>
      <c r="D131" s="217" t="e">
        <f>VLOOKUP(B131,#REF!,3,0)</f>
        <v>#REF!</v>
      </c>
      <c r="E131" s="217">
        <v>44329</v>
      </c>
      <c r="F131" t="s">
        <v>614</v>
      </c>
      <c r="G131">
        <v>74205</v>
      </c>
      <c r="H131" t="s">
        <v>1172</v>
      </c>
      <c r="I131" t="s">
        <v>616</v>
      </c>
      <c r="J131" t="s">
        <v>617</v>
      </c>
      <c r="K131">
        <v>92140</v>
      </c>
      <c r="L131">
        <v>2001</v>
      </c>
      <c r="M131">
        <v>11363</v>
      </c>
      <c r="N131" t="s">
        <v>614</v>
      </c>
      <c r="O131">
        <v>118983</v>
      </c>
      <c r="P131" t="s">
        <v>1187</v>
      </c>
      <c r="Q131" t="s">
        <v>619</v>
      </c>
      <c r="R131" t="s">
        <v>620</v>
      </c>
      <c r="S131">
        <v>52704</v>
      </c>
      <c r="T131" t="s">
        <v>1188</v>
      </c>
      <c r="U131" t="s">
        <v>620</v>
      </c>
      <c r="V131" t="s">
        <v>1189</v>
      </c>
      <c r="W131" t="s">
        <v>1190</v>
      </c>
      <c r="Y131" t="s">
        <v>1191</v>
      </c>
      <c r="Z131">
        <v>5</v>
      </c>
      <c r="AA131" s="217">
        <v>44328</v>
      </c>
      <c r="AB131" s="219">
        <v>547600</v>
      </c>
      <c r="AC131" s="219" t="s">
        <v>625</v>
      </c>
      <c r="AD131" s="219">
        <v>2792.31</v>
      </c>
      <c r="AE131" t="s">
        <v>626</v>
      </c>
      <c r="AF131">
        <v>2021</v>
      </c>
      <c r="AG131">
        <v>5</v>
      </c>
    </row>
    <row r="132" spans="1:33">
      <c r="A132" t="s">
        <v>612</v>
      </c>
      <c r="B132" t="s">
        <v>1192</v>
      </c>
      <c r="C132" s="217">
        <v>44333</v>
      </c>
      <c r="D132" s="217" t="e">
        <f>VLOOKUP(B132,#REF!,3,0)</f>
        <v>#REF!</v>
      </c>
      <c r="E132" s="217">
        <v>44333</v>
      </c>
      <c r="F132" t="s">
        <v>614</v>
      </c>
      <c r="G132">
        <v>76125</v>
      </c>
      <c r="H132" t="s">
        <v>653</v>
      </c>
      <c r="I132" t="s">
        <v>616</v>
      </c>
      <c r="J132" t="s">
        <v>617</v>
      </c>
      <c r="K132">
        <v>92140</v>
      </c>
      <c r="L132">
        <v>2001</v>
      </c>
      <c r="M132">
        <v>11363</v>
      </c>
      <c r="N132" t="s">
        <v>614</v>
      </c>
      <c r="O132">
        <v>118983</v>
      </c>
      <c r="P132" t="s">
        <v>1187</v>
      </c>
      <c r="Q132" t="s">
        <v>619</v>
      </c>
      <c r="R132" t="s">
        <v>620</v>
      </c>
      <c r="S132">
        <v>52704</v>
      </c>
      <c r="T132" t="s">
        <v>1188</v>
      </c>
      <c r="U132" t="s">
        <v>620</v>
      </c>
      <c r="V132" t="s">
        <v>653</v>
      </c>
      <c r="W132" t="s">
        <v>1190</v>
      </c>
      <c r="Y132" t="s">
        <v>1182</v>
      </c>
      <c r="Z132">
        <v>123</v>
      </c>
      <c r="AA132" s="217">
        <v>44333</v>
      </c>
      <c r="AB132" s="219">
        <v>0</v>
      </c>
      <c r="AC132" s="219" t="s">
        <v>625</v>
      </c>
      <c r="AD132" s="219">
        <v>0.01</v>
      </c>
      <c r="AE132" t="s">
        <v>626</v>
      </c>
      <c r="AF132">
        <v>2021</v>
      </c>
      <c r="AG132">
        <v>5</v>
      </c>
    </row>
    <row r="133" spans="1:33">
      <c r="A133" t="s">
        <v>612</v>
      </c>
      <c r="B133" t="s">
        <v>1193</v>
      </c>
      <c r="C133" s="217">
        <v>44328</v>
      </c>
      <c r="D133" s="217" t="e">
        <f>VLOOKUP(B133,#REF!,3,0)</f>
        <v>#REF!</v>
      </c>
      <c r="E133" s="217">
        <v>44329</v>
      </c>
      <c r="F133" t="s">
        <v>614</v>
      </c>
      <c r="G133">
        <v>74205</v>
      </c>
      <c r="H133" t="s">
        <v>1172</v>
      </c>
      <c r="I133" t="s">
        <v>616</v>
      </c>
      <c r="J133" t="s">
        <v>617</v>
      </c>
      <c r="K133">
        <v>92140</v>
      </c>
      <c r="L133">
        <v>2001</v>
      </c>
      <c r="M133">
        <v>11363</v>
      </c>
      <c r="N133" t="s">
        <v>614</v>
      </c>
      <c r="O133">
        <v>118983</v>
      </c>
      <c r="P133" t="s">
        <v>1194</v>
      </c>
      <c r="Q133" t="s">
        <v>619</v>
      </c>
      <c r="R133" t="s">
        <v>620</v>
      </c>
      <c r="S133">
        <v>52704</v>
      </c>
      <c r="T133" t="s">
        <v>1188</v>
      </c>
      <c r="U133" t="s">
        <v>620</v>
      </c>
      <c r="V133" t="s">
        <v>1189</v>
      </c>
      <c r="W133" t="s">
        <v>1190</v>
      </c>
      <c r="Y133" t="s">
        <v>1191</v>
      </c>
      <c r="Z133">
        <v>6</v>
      </c>
      <c r="AA133" s="217">
        <v>44328</v>
      </c>
      <c r="AB133" s="219">
        <v>176800</v>
      </c>
      <c r="AC133" s="219" t="s">
        <v>625</v>
      </c>
      <c r="AD133" s="219">
        <v>901.53</v>
      </c>
      <c r="AE133" t="s">
        <v>626</v>
      </c>
      <c r="AF133">
        <v>2021</v>
      </c>
      <c r="AG133">
        <v>5</v>
      </c>
    </row>
    <row r="134" spans="1:33">
      <c r="A134" t="s">
        <v>612</v>
      </c>
      <c r="B134" t="s">
        <v>1195</v>
      </c>
      <c r="C134" s="217">
        <v>44333</v>
      </c>
      <c r="D134" s="217" t="e">
        <f>VLOOKUP(B134,#REF!,3,0)</f>
        <v>#REF!</v>
      </c>
      <c r="E134" s="217">
        <v>44333</v>
      </c>
      <c r="F134" t="s">
        <v>614</v>
      </c>
      <c r="G134">
        <v>76125</v>
      </c>
      <c r="H134" t="s">
        <v>653</v>
      </c>
      <c r="I134" t="s">
        <v>616</v>
      </c>
      <c r="J134" t="s">
        <v>617</v>
      </c>
      <c r="K134">
        <v>92140</v>
      </c>
      <c r="L134">
        <v>2001</v>
      </c>
      <c r="M134">
        <v>11363</v>
      </c>
      <c r="N134" t="s">
        <v>614</v>
      </c>
      <c r="O134">
        <v>118983</v>
      </c>
      <c r="P134" t="s">
        <v>1194</v>
      </c>
      <c r="Q134" t="s">
        <v>619</v>
      </c>
      <c r="R134" t="s">
        <v>620</v>
      </c>
      <c r="S134">
        <v>52704</v>
      </c>
      <c r="T134" t="s">
        <v>1188</v>
      </c>
      <c r="U134" t="s">
        <v>620</v>
      </c>
      <c r="V134" t="s">
        <v>653</v>
      </c>
      <c r="W134" t="s">
        <v>1190</v>
      </c>
      <c r="Y134" t="s">
        <v>1182</v>
      </c>
      <c r="Z134">
        <v>124</v>
      </c>
      <c r="AA134" s="217">
        <v>44333</v>
      </c>
      <c r="AB134" s="219">
        <v>0</v>
      </c>
      <c r="AC134" s="219" t="s">
        <v>625</v>
      </c>
      <c r="AD134" s="219">
        <v>0</v>
      </c>
      <c r="AE134" t="s">
        <v>626</v>
      </c>
      <c r="AF134">
        <v>2021</v>
      </c>
      <c r="AG134">
        <v>5</v>
      </c>
    </row>
    <row r="135" spans="1:33">
      <c r="A135" t="s">
        <v>658</v>
      </c>
      <c r="B135" t="s">
        <v>1196</v>
      </c>
      <c r="C135" s="217">
        <v>44328</v>
      </c>
      <c r="D135" s="217" t="e">
        <f>VLOOKUP(B135,#REF!,3,0)</f>
        <v>#REF!</v>
      </c>
      <c r="E135" s="217">
        <v>44333</v>
      </c>
      <c r="F135" t="s">
        <v>614</v>
      </c>
      <c r="G135">
        <v>16005</v>
      </c>
      <c r="H135" t="s">
        <v>680</v>
      </c>
      <c r="I135" t="s">
        <v>616</v>
      </c>
      <c r="J135" t="s">
        <v>617</v>
      </c>
      <c r="K135">
        <v>92140</v>
      </c>
      <c r="L135" t="s">
        <v>681</v>
      </c>
      <c r="M135">
        <v>11363</v>
      </c>
      <c r="N135" t="s">
        <v>614</v>
      </c>
      <c r="O135">
        <v>118983</v>
      </c>
      <c r="P135" t="s">
        <v>682</v>
      </c>
      <c r="Q135" t="s">
        <v>620</v>
      </c>
      <c r="R135" t="s">
        <v>1197</v>
      </c>
      <c r="S135">
        <v>86127</v>
      </c>
      <c r="T135" t="s">
        <v>683</v>
      </c>
      <c r="U135">
        <v>16284</v>
      </c>
      <c r="V135" t="s">
        <v>1198</v>
      </c>
      <c r="W135" t="s">
        <v>1199</v>
      </c>
      <c r="Y135" t="s">
        <v>1200</v>
      </c>
      <c r="Z135">
        <v>2</v>
      </c>
      <c r="AA135" s="217">
        <v>44328</v>
      </c>
      <c r="AB135" s="219">
        <v>-570647</v>
      </c>
      <c r="AC135" s="219" t="s">
        <v>625</v>
      </c>
      <c r="AD135" s="219">
        <v>-3139.91</v>
      </c>
      <c r="AE135" t="s">
        <v>626</v>
      </c>
      <c r="AF135">
        <v>2021</v>
      </c>
      <c r="AG135">
        <v>5</v>
      </c>
    </row>
    <row r="136" spans="1:33">
      <c r="A136" t="s">
        <v>658</v>
      </c>
      <c r="B136" t="s">
        <v>1201</v>
      </c>
      <c r="C136" s="217">
        <v>44328</v>
      </c>
      <c r="D136" s="217" t="e">
        <f>VLOOKUP(B136,#REF!,3,0)</f>
        <v>#REF!</v>
      </c>
      <c r="E136" s="217">
        <v>44333</v>
      </c>
      <c r="F136" t="s">
        <v>614</v>
      </c>
      <c r="G136">
        <v>75710</v>
      </c>
      <c r="H136" t="s">
        <v>946</v>
      </c>
      <c r="I136" t="s">
        <v>616</v>
      </c>
      <c r="J136" t="s">
        <v>617</v>
      </c>
      <c r="K136">
        <v>92140</v>
      </c>
      <c r="L136" t="s">
        <v>681</v>
      </c>
      <c r="M136">
        <v>11363</v>
      </c>
      <c r="N136" t="s">
        <v>614</v>
      </c>
      <c r="O136">
        <v>118983</v>
      </c>
      <c r="P136" t="s">
        <v>682</v>
      </c>
      <c r="Q136" t="s">
        <v>620</v>
      </c>
      <c r="R136" t="s">
        <v>1197</v>
      </c>
      <c r="S136">
        <v>86127</v>
      </c>
      <c r="T136" t="s">
        <v>683</v>
      </c>
      <c r="U136">
        <v>16284</v>
      </c>
      <c r="V136" t="s">
        <v>1198</v>
      </c>
      <c r="W136" t="s">
        <v>1199</v>
      </c>
      <c r="Y136" t="s">
        <v>1200</v>
      </c>
      <c r="Z136">
        <v>27</v>
      </c>
      <c r="AA136" s="217">
        <v>44328</v>
      </c>
      <c r="AB136" s="219">
        <v>570647</v>
      </c>
      <c r="AC136" s="219" t="s">
        <v>625</v>
      </c>
      <c r="AD136" s="219">
        <v>3139.91</v>
      </c>
      <c r="AE136" t="s">
        <v>626</v>
      </c>
      <c r="AF136">
        <v>2021</v>
      </c>
      <c r="AG136">
        <v>5</v>
      </c>
    </row>
    <row r="137" spans="1:33">
      <c r="A137" t="s">
        <v>658</v>
      </c>
      <c r="B137" t="s">
        <v>1202</v>
      </c>
      <c r="C137" s="217">
        <v>44328</v>
      </c>
      <c r="D137" s="217" t="e">
        <f>VLOOKUP(B137,#REF!,3,0)</f>
        <v>#REF!</v>
      </c>
      <c r="E137" s="217">
        <v>44333</v>
      </c>
      <c r="F137" t="s">
        <v>614</v>
      </c>
      <c r="G137">
        <v>16005</v>
      </c>
      <c r="H137" t="s">
        <v>680</v>
      </c>
      <c r="I137" t="s">
        <v>616</v>
      </c>
      <c r="J137" t="s">
        <v>617</v>
      </c>
      <c r="K137">
        <v>92140</v>
      </c>
      <c r="L137" t="s">
        <v>681</v>
      </c>
      <c r="M137">
        <v>11363</v>
      </c>
      <c r="N137" t="s">
        <v>614</v>
      </c>
      <c r="O137">
        <v>118983</v>
      </c>
      <c r="P137" t="s">
        <v>952</v>
      </c>
      <c r="Q137" t="s">
        <v>620</v>
      </c>
      <c r="R137" t="s">
        <v>1203</v>
      </c>
      <c r="S137">
        <v>86127</v>
      </c>
      <c r="T137" t="s">
        <v>683</v>
      </c>
      <c r="U137">
        <v>18023</v>
      </c>
      <c r="V137" t="s">
        <v>1204</v>
      </c>
      <c r="W137" t="s">
        <v>1205</v>
      </c>
      <c r="Y137" t="s">
        <v>1200</v>
      </c>
      <c r="Z137">
        <v>1</v>
      </c>
      <c r="AA137" s="217">
        <v>44328</v>
      </c>
      <c r="AB137" s="219">
        <v>-8536170</v>
      </c>
      <c r="AC137" s="219" t="s">
        <v>625</v>
      </c>
      <c r="AD137" s="219">
        <v>-45516.52</v>
      </c>
      <c r="AE137" t="s">
        <v>626</v>
      </c>
      <c r="AF137">
        <v>2021</v>
      </c>
      <c r="AG137">
        <v>5</v>
      </c>
    </row>
    <row r="138" spans="1:33">
      <c r="A138" t="s">
        <v>658</v>
      </c>
      <c r="B138" t="s">
        <v>1206</v>
      </c>
      <c r="C138" s="217">
        <v>44328</v>
      </c>
      <c r="D138" s="217" t="e">
        <f>VLOOKUP(B138,#REF!,3,0)</f>
        <v>#REF!</v>
      </c>
      <c r="E138" s="217">
        <v>44333</v>
      </c>
      <c r="F138" t="s">
        <v>614</v>
      </c>
      <c r="G138">
        <v>71405</v>
      </c>
      <c r="H138" t="s">
        <v>900</v>
      </c>
      <c r="I138" t="s">
        <v>616</v>
      </c>
      <c r="J138" t="s">
        <v>617</v>
      </c>
      <c r="K138">
        <v>92140</v>
      </c>
      <c r="L138" t="s">
        <v>681</v>
      </c>
      <c r="M138">
        <v>11363</v>
      </c>
      <c r="N138" t="s">
        <v>614</v>
      </c>
      <c r="O138">
        <v>118983</v>
      </c>
      <c r="P138" t="s">
        <v>682</v>
      </c>
      <c r="Q138" t="s">
        <v>620</v>
      </c>
      <c r="R138" t="s">
        <v>1203</v>
      </c>
      <c r="S138">
        <v>86127</v>
      </c>
      <c r="T138" t="s">
        <v>683</v>
      </c>
      <c r="U138">
        <v>18023</v>
      </c>
      <c r="V138" t="s">
        <v>1204</v>
      </c>
      <c r="W138" t="s">
        <v>1205</v>
      </c>
      <c r="Y138" t="s">
        <v>1200</v>
      </c>
      <c r="Z138">
        <v>18</v>
      </c>
      <c r="AA138" s="217">
        <v>44328</v>
      </c>
      <c r="AB138" s="219">
        <v>3392573</v>
      </c>
      <c r="AC138" s="219" t="s">
        <v>625</v>
      </c>
      <c r="AD138" s="219">
        <v>18089.86</v>
      </c>
      <c r="AE138" t="s">
        <v>626</v>
      </c>
      <c r="AF138">
        <v>2021</v>
      </c>
      <c r="AG138">
        <v>5</v>
      </c>
    </row>
    <row r="139" spans="1:33">
      <c r="A139" t="s">
        <v>658</v>
      </c>
      <c r="B139" t="s">
        <v>1207</v>
      </c>
      <c r="C139" s="217">
        <v>44328</v>
      </c>
      <c r="D139" s="217" t="e">
        <f>VLOOKUP(B139,#REF!,3,0)</f>
        <v>#REF!</v>
      </c>
      <c r="E139" s="217">
        <v>44333</v>
      </c>
      <c r="F139" t="s">
        <v>614</v>
      </c>
      <c r="G139">
        <v>71605</v>
      </c>
      <c r="H139" t="s">
        <v>672</v>
      </c>
      <c r="I139" t="s">
        <v>616</v>
      </c>
      <c r="J139" t="s">
        <v>617</v>
      </c>
      <c r="K139">
        <v>92140</v>
      </c>
      <c r="L139" t="s">
        <v>681</v>
      </c>
      <c r="M139">
        <v>11363</v>
      </c>
      <c r="N139" t="s">
        <v>614</v>
      </c>
      <c r="O139">
        <v>118983</v>
      </c>
      <c r="P139" t="s">
        <v>682</v>
      </c>
      <c r="Q139" t="s">
        <v>620</v>
      </c>
      <c r="R139" t="s">
        <v>1203</v>
      </c>
      <c r="S139">
        <v>86127</v>
      </c>
      <c r="T139" t="s">
        <v>683</v>
      </c>
      <c r="U139">
        <v>18023</v>
      </c>
      <c r="V139" t="s">
        <v>1204</v>
      </c>
      <c r="W139" t="s">
        <v>1205</v>
      </c>
      <c r="Y139" t="s">
        <v>1200</v>
      </c>
      <c r="Z139">
        <v>19</v>
      </c>
      <c r="AA139" s="217">
        <v>44328</v>
      </c>
      <c r="AB139" s="219">
        <v>1014691</v>
      </c>
      <c r="AC139" s="219" t="s">
        <v>625</v>
      </c>
      <c r="AD139" s="219">
        <v>5410.53</v>
      </c>
      <c r="AE139" t="s">
        <v>626</v>
      </c>
      <c r="AF139">
        <v>2021</v>
      </c>
      <c r="AG139">
        <v>5</v>
      </c>
    </row>
    <row r="140" spans="1:33">
      <c r="A140" t="s">
        <v>658</v>
      </c>
      <c r="B140" t="s">
        <v>1208</v>
      </c>
      <c r="C140" s="217">
        <v>44328</v>
      </c>
      <c r="D140" s="217" t="e">
        <f>VLOOKUP(B140,#REF!,3,0)</f>
        <v>#REF!</v>
      </c>
      <c r="E140" s="217">
        <v>44333</v>
      </c>
      <c r="F140" t="s">
        <v>614</v>
      </c>
      <c r="G140">
        <v>72105</v>
      </c>
      <c r="H140" t="s">
        <v>944</v>
      </c>
      <c r="I140" t="s">
        <v>616</v>
      </c>
      <c r="J140" t="s">
        <v>617</v>
      </c>
      <c r="K140">
        <v>92140</v>
      </c>
      <c r="L140" t="s">
        <v>681</v>
      </c>
      <c r="M140">
        <v>11363</v>
      </c>
      <c r="N140" t="s">
        <v>614</v>
      </c>
      <c r="O140">
        <v>118983</v>
      </c>
      <c r="P140" t="s">
        <v>682</v>
      </c>
      <c r="Q140" t="s">
        <v>620</v>
      </c>
      <c r="R140" t="s">
        <v>1203</v>
      </c>
      <c r="S140">
        <v>86127</v>
      </c>
      <c r="T140" t="s">
        <v>683</v>
      </c>
      <c r="U140">
        <v>18023</v>
      </c>
      <c r="V140" t="s">
        <v>1204</v>
      </c>
      <c r="W140" t="s">
        <v>1205</v>
      </c>
      <c r="Y140" t="s">
        <v>1200</v>
      </c>
      <c r="Z140">
        <v>20</v>
      </c>
      <c r="AA140" s="217">
        <v>44328</v>
      </c>
      <c r="AB140" s="219">
        <v>3226059</v>
      </c>
      <c r="AC140" s="219" t="s">
        <v>625</v>
      </c>
      <c r="AD140" s="219">
        <v>17201.98</v>
      </c>
      <c r="AE140" t="s">
        <v>626</v>
      </c>
      <c r="AF140">
        <v>2021</v>
      </c>
      <c r="AG140">
        <v>5</v>
      </c>
    </row>
    <row r="141" spans="1:33">
      <c r="A141" t="s">
        <v>658</v>
      </c>
      <c r="B141" t="s">
        <v>1209</v>
      </c>
      <c r="C141" s="217">
        <v>44328</v>
      </c>
      <c r="D141" s="217" t="e">
        <f>VLOOKUP(B141,#REF!,3,0)</f>
        <v>#REF!</v>
      </c>
      <c r="E141" s="217">
        <v>44333</v>
      </c>
      <c r="F141" t="s">
        <v>614</v>
      </c>
      <c r="G141">
        <v>72205</v>
      </c>
      <c r="H141" t="s">
        <v>950</v>
      </c>
      <c r="I141" t="s">
        <v>616</v>
      </c>
      <c r="J141" t="s">
        <v>617</v>
      </c>
      <c r="K141">
        <v>92140</v>
      </c>
      <c r="L141" t="s">
        <v>681</v>
      </c>
      <c r="M141">
        <v>11363</v>
      </c>
      <c r="N141" t="s">
        <v>614</v>
      </c>
      <c r="O141">
        <v>118983</v>
      </c>
      <c r="P141" t="s">
        <v>682</v>
      </c>
      <c r="Q141" t="s">
        <v>620</v>
      </c>
      <c r="R141" t="s">
        <v>1203</v>
      </c>
      <c r="S141">
        <v>86127</v>
      </c>
      <c r="T141" t="s">
        <v>683</v>
      </c>
      <c r="U141">
        <v>18023</v>
      </c>
      <c r="V141" t="s">
        <v>1204</v>
      </c>
      <c r="W141" t="s">
        <v>1205</v>
      </c>
      <c r="Y141" t="s">
        <v>1200</v>
      </c>
      <c r="Z141">
        <v>21</v>
      </c>
      <c r="AA141" s="217">
        <v>44328</v>
      </c>
      <c r="AB141" s="219">
        <v>169760</v>
      </c>
      <c r="AC141" s="219" t="s">
        <v>625</v>
      </c>
      <c r="AD141" s="219">
        <v>905.19</v>
      </c>
      <c r="AE141" t="s">
        <v>626</v>
      </c>
      <c r="AF141">
        <v>2021</v>
      </c>
      <c r="AG141">
        <v>5</v>
      </c>
    </row>
    <row r="142" spans="1:33">
      <c r="A142" t="s">
        <v>658</v>
      </c>
      <c r="B142" t="s">
        <v>1210</v>
      </c>
      <c r="C142" s="217">
        <v>44328</v>
      </c>
      <c r="D142" s="217" t="e">
        <f>VLOOKUP(B142,#REF!,3,0)</f>
        <v>#REF!</v>
      </c>
      <c r="E142" s="217">
        <v>44333</v>
      </c>
      <c r="F142" t="s">
        <v>614</v>
      </c>
      <c r="G142">
        <v>72805</v>
      </c>
      <c r="H142" t="s">
        <v>615</v>
      </c>
      <c r="I142" t="s">
        <v>616</v>
      </c>
      <c r="J142" t="s">
        <v>617</v>
      </c>
      <c r="K142">
        <v>92140</v>
      </c>
      <c r="L142" t="s">
        <v>681</v>
      </c>
      <c r="M142">
        <v>11363</v>
      </c>
      <c r="N142" t="s">
        <v>614</v>
      </c>
      <c r="O142">
        <v>118983</v>
      </c>
      <c r="P142" t="s">
        <v>682</v>
      </c>
      <c r="Q142" t="s">
        <v>620</v>
      </c>
      <c r="R142" t="s">
        <v>1203</v>
      </c>
      <c r="S142">
        <v>86127</v>
      </c>
      <c r="T142" t="s">
        <v>683</v>
      </c>
      <c r="U142">
        <v>18023</v>
      </c>
      <c r="V142" t="s">
        <v>1204</v>
      </c>
      <c r="W142" t="s">
        <v>1205</v>
      </c>
      <c r="Y142" t="s">
        <v>1200</v>
      </c>
      <c r="Z142">
        <v>23</v>
      </c>
      <c r="AA142" s="217">
        <v>44328</v>
      </c>
      <c r="AB142" s="219">
        <v>1200</v>
      </c>
      <c r="AC142" s="219" t="s">
        <v>625</v>
      </c>
      <c r="AD142" s="219">
        <v>6.4</v>
      </c>
      <c r="AE142" t="s">
        <v>626</v>
      </c>
      <c r="AF142">
        <v>2021</v>
      </c>
      <c r="AG142">
        <v>5</v>
      </c>
    </row>
    <row r="143" spans="1:33">
      <c r="A143" t="s">
        <v>658</v>
      </c>
      <c r="B143" t="s">
        <v>1211</v>
      </c>
      <c r="C143" s="217">
        <v>44328</v>
      </c>
      <c r="D143" s="217" t="e">
        <f>VLOOKUP(B143,#REF!,3,0)</f>
        <v>#REF!</v>
      </c>
      <c r="E143" s="217">
        <v>44333</v>
      </c>
      <c r="F143" t="s">
        <v>614</v>
      </c>
      <c r="G143">
        <v>75105</v>
      </c>
      <c r="H143" t="s">
        <v>1212</v>
      </c>
      <c r="I143" t="s">
        <v>616</v>
      </c>
      <c r="J143" t="s">
        <v>617</v>
      </c>
      <c r="K143">
        <v>92140</v>
      </c>
      <c r="L143" t="s">
        <v>681</v>
      </c>
      <c r="M143">
        <v>11363</v>
      </c>
      <c r="N143" t="s">
        <v>614</v>
      </c>
      <c r="O143">
        <v>118983</v>
      </c>
      <c r="P143" t="s">
        <v>682</v>
      </c>
      <c r="Q143" t="s">
        <v>620</v>
      </c>
      <c r="R143" t="s">
        <v>1203</v>
      </c>
      <c r="S143">
        <v>86127</v>
      </c>
      <c r="T143" t="s">
        <v>683</v>
      </c>
      <c r="U143">
        <v>18023</v>
      </c>
      <c r="V143" t="s">
        <v>1204</v>
      </c>
      <c r="W143" t="s">
        <v>1205</v>
      </c>
      <c r="Y143" t="s">
        <v>1200</v>
      </c>
      <c r="Z143">
        <v>25</v>
      </c>
      <c r="AA143" s="217">
        <v>44328</v>
      </c>
      <c r="AB143" s="219">
        <v>157360</v>
      </c>
      <c r="AC143" s="219" t="s">
        <v>625</v>
      </c>
      <c r="AD143" s="219">
        <v>839.07</v>
      </c>
      <c r="AE143" t="s">
        <v>626</v>
      </c>
      <c r="AF143">
        <v>2021</v>
      </c>
      <c r="AG143">
        <v>5</v>
      </c>
    </row>
    <row r="144" spans="1:33">
      <c r="A144" t="s">
        <v>658</v>
      </c>
      <c r="B144" t="s">
        <v>1213</v>
      </c>
      <c r="C144" s="217">
        <v>44328</v>
      </c>
      <c r="D144" s="217" t="e">
        <f>VLOOKUP(B144,#REF!,3,0)</f>
        <v>#REF!</v>
      </c>
      <c r="E144" s="217">
        <v>44333</v>
      </c>
      <c r="F144" t="s">
        <v>614</v>
      </c>
      <c r="G144">
        <v>75710</v>
      </c>
      <c r="H144" t="s">
        <v>946</v>
      </c>
      <c r="I144" t="s">
        <v>616</v>
      </c>
      <c r="J144" t="s">
        <v>617</v>
      </c>
      <c r="K144">
        <v>92140</v>
      </c>
      <c r="L144" t="s">
        <v>681</v>
      </c>
      <c r="M144">
        <v>11363</v>
      </c>
      <c r="N144" t="s">
        <v>614</v>
      </c>
      <c r="O144">
        <v>118983</v>
      </c>
      <c r="P144" t="s">
        <v>682</v>
      </c>
      <c r="Q144" t="s">
        <v>620</v>
      </c>
      <c r="R144" t="s">
        <v>1203</v>
      </c>
      <c r="S144">
        <v>86127</v>
      </c>
      <c r="T144" t="s">
        <v>683</v>
      </c>
      <c r="U144">
        <v>18023</v>
      </c>
      <c r="V144" t="s">
        <v>1204</v>
      </c>
      <c r="W144" t="s">
        <v>1205</v>
      </c>
      <c r="Y144" t="s">
        <v>1200</v>
      </c>
      <c r="Z144">
        <v>26</v>
      </c>
      <c r="AA144" s="217">
        <v>44328</v>
      </c>
      <c r="AB144" s="219">
        <v>574527</v>
      </c>
      <c r="AC144" s="219" t="s">
        <v>625</v>
      </c>
      <c r="AD144" s="219">
        <v>3063.49</v>
      </c>
      <c r="AE144" t="s">
        <v>626</v>
      </c>
      <c r="AF144">
        <v>2021</v>
      </c>
      <c r="AG144">
        <v>5</v>
      </c>
    </row>
    <row r="145" spans="1:33">
      <c r="A145" t="s">
        <v>612</v>
      </c>
      <c r="B145" t="s">
        <v>1214</v>
      </c>
      <c r="C145" s="217">
        <v>44336</v>
      </c>
      <c r="D145" s="217" t="e">
        <f>VLOOKUP(B145,#REF!,3,0)</f>
        <v>#REF!</v>
      </c>
      <c r="E145" s="217">
        <v>44337</v>
      </c>
      <c r="F145" t="s">
        <v>614</v>
      </c>
      <c r="G145">
        <v>72440</v>
      </c>
      <c r="H145" t="s">
        <v>964</v>
      </c>
      <c r="I145" t="s">
        <v>616</v>
      </c>
      <c r="J145" t="s">
        <v>617</v>
      </c>
      <c r="K145">
        <v>92140</v>
      </c>
      <c r="L145">
        <v>2001</v>
      </c>
      <c r="M145">
        <v>11363</v>
      </c>
      <c r="N145" t="s">
        <v>614</v>
      </c>
      <c r="O145">
        <v>118983</v>
      </c>
      <c r="P145" t="s">
        <v>709</v>
      </c>
      <c r="Q145" t="s">
        <v>620</v>
      </c>
      <c r="R145" t="s">
        <v>620</v>
      </c>
      <c r="S145">
        <v>79397</v>
      </c>
      <c r="T145" t="s">
        <v>970</v>
      </c>
      <c r="U145" t="s">
        <v>620</v>
      </c>
      <c r="V145" t="s">
        <v>1215</v>
      </c>
      <c r="W145" t="s">
        <v>1216</v>
      </c>
      <c r="Y145" t="s">
        <v>1217</v>
      </c>
      <c r="Z145">
        <v>13</v>
      </c>
      <c r="AA145" s="217">
        <v>44336</v>
      </c>
      <c r="AB145" s="219">
        <v>1990</v>
      </c>
      <c r="AC145" s="219" t="s">
        <v>625</v>
      </c>
      <c r="AD145" s="219">
        <v>10.15</v>
      </c>
      <c r="AE145" t="s">
        <v>626</v>
      </c>
      <c r="AF145">
        <v>2021</v>
      </c>
      <c r="AG145">
        <v>5</v>
      </c>
    </row>
    <row r="146" spans="1:33">
      <c r="A146" t="s">
        <v>612</v>
      </c>
      <c r="B146" t="s">
        <v>1218</v>
      </c>
      <c r="C146" s="217">
        <v>44340</v>
      </c>
      <c r="D146" s="217" t="e">
        <f>VLOOKUP(B146,#REF!,3,0)</f>
        <v>#REF!</v>
      </c>
      <c r="E146" s="217">
        <v>44340</v>
      </c>
      <c r="F146" t="s">
        <v>614</v>
      </c>
      <c r="G146">
        <v>76135</v>
      </c>
      <c r="H146" t="s">
        <v>628</v>
      </c>
      <c r="I146" t="s">
        <v>616</v>
      </c>
      <c r="J146" t="s">
        <v>617</v>
      </c>
      <c r="K146">
        <v>92140</v>
      </c>
      <c r="L146">
        <v>2001</v>
      </c>
      <c r="M146">
        <v>11363</v>
      </c>
      <c r="N146" t="s">
        <v>614</v>
      </c>
      <c r="O146">
        <v>118983</v>
      </c>
      <c r="P146" t="s">
        <v>709</v>
      </c>
      <c r="Q146" t="s">
        <v>620</v>
      </c>
      <c r="R146" t="s">
        <v>620</v>
      </c>
      <c r="S146">
        <v>79397</v>
      </c>
      <c r="T146" t="s">
        <v>970</v>
      </c>
      <c r="U146" t="s">
        <v>620</v>
      </c>
      <c r="V146" t="s">
        <v>628</v>
      </c>
      <c r="W146" t="s">
        <v>1216</v>
      </c>
      <c r="Y146" t="s">
        <v>1219</v>
      </c>
      <c r="Z146">
        <v>41</v>
      </c>
      <c r="AA146" s="217">
        <v>44340</v>
      </c>
      <c r="AB146" s="219">
        <v>0</v>
      </c>
      <c r="AC146" s="219" t="s">
        <v>625</v>
      </c>
      <c r="AD146" s="219">
        <v>0</v>
      </c>
      <c r="AE146" t="s">
        <v>626</v>
      </c>
      <c r="AF146">
        <v>2021</v>
      </c>
      <c r="AG146">
        <v>5</v>
      </c>
    </row>
    <row r="147" spans="1:33">
      <c r="A147" t="s">
        <v>612</v>
      </c>
      <c r="B147" t="s">
        <v>1220</v>
      </c>
      <c r="C147" s="217">
        <v>44336</v>
      </c>
      <c r="D147" s="217" t="e">
        <f>VLOOKUP(B147,#REF!,3,0)</f>
        <v>#REF!</v>
      </c>
      <c r="E147" s="217">
        <v>44337</v>
      </c>
      <c r="F147" t="s">
        <v>614</v>
      </c>
      <c r="G147">
        <v>72440</v>
      </c>
      <c r="H147" t="s">
        <v>964</v>
      </c>
      <c r="I147" t="s">
        <v>616</v>
      </c>
      <c r="J147" t="s">
        <v>617</v>
      </c>
      <c r="K147">
        <v>92140</v>
      </c>
      <c r="L147">
        <v>2001</v>
      </c>
      <c r="M147">
        <v>11363</v>
      </c>
      <c r="N147" t="s">
        <v>614</v>
      </c>
      <c r="O147">
        <v>118983</v>
      </c>
      <c r="P147" t="s">
        <v>709</v>
      </c>
      <c r="Q147" t="s">
        <v>620</v>
      </c>
      <c r="R147" t="s">
        <v>620</v>
      </c>
      <c r="S147">
        <v>79397</v>
      </c>
      <c r="T147" t="s">
        <v>970</v>
      </c>
      <c r="U147" t="s">
        <v>620</v>
      </c>
      <c r="V147" t="s">
        <v>1221</v>
      </c>
      <c r="W147" t="s">
        <v>1216</v>
      </c>
      <c r="Y147" t="s">
        <v>1217</v>
      </c>
      <c r="Z147">
        <v>14</v>
      </c>
      <c r="AA147" s="217">
        <v>44336</v>
      </c>
      <c r="AB147" s="219">
        <v>1990</v>
      </c>
      <c r="AC147" s="219" t="s">
        <v>625</v>
      </c>
      <c r="AD147" s="219">
        <v>10.15</v>
      </c>
      <c r="AE147" t="s">
        <v>626</v>
      </c>
      <c r="AF147">
        <v>2021</v>
      </c>
      <c r="AG147">
        <v>5</v>
      </c>
    </row>
    <row r="148" spans="1:33">
      <c r="A148" t="s">
        <v>612</v>
      </c>
      <c r="B148" t="s">
        <v>1222</v>
      </c>
      <c r="C148" s="217">
        <v>44340</v>
      </c>
      <c r="D148" s="217" t="e">
        <f>VLOOKUP(B148,#REF!,3,0)</f>
        <v>#REF!</v>
      </c>
      <c r="E148" s="217">
        <v>44340</v>
      </c>
      <c r="F148" t="s">
        <v>614</v>
      </c>
      <c r="G148">
        <v>76135</v>
      </c>
      <c r="H148" t="s">
        <v>628</v>
      </c>
      <c r="I148" t="s">
        <v>616</v>
      </c>
      <c r="J148" t="s">
        <v>617</v>
      </c>
      <c r="K148">
        <v>92140</v>
      </c>
      <c r="L148">
        <v>2001</v>
      </c>
      <c r="M148">
        <v>11363</v>
      </c>
      <c r="N148" t="s">
        <v>614</v>
      </c>
      <c r="O148">
        <v>118983</v>
      </c>
      <c r="P148" t="s">
        <v>709</v>
      </c>
      <c r="Q148" t="s">
        <v>620</v>
      </c>
      <c r="R148" t="s">
        <v>620</v>
      </c>
      <c r="S148">
        <v>79397</v>
      </c>
      <c r="T148" t="s">
        <v>970</v>
      </c>
      <c r="U148" t="s">
        <v>620</v>
      </c>
      <c r="V148" t="s">
        <v>628</v>
      </c>
      <c r="W148" t="s">
        <v>1216</v>
      </c>
      <c r="Y148" t="s">
        <v>1219</v>
      </c>
      <c r="Z148">
        <v>42</v>
      </c>
      <c r="AA148" s="217">
        <v>44340</v>
      </c>
      <c r="AB148" s="219">
        <v>0</v>
      </c>
      <c r="AC148" s="219" t="s">
        <v>625</v>
      </c>
      <c r="AD148" s="219">
        <v>0</v>
      </c>
      <c r="AE148" t="s">
        <v>626</v>
      </c>
      <c r="AF148">
        <v>2021</v>
      </c>
      <c r="AG148">
        <v>5</v>
      </c>
    </row>
    <row r="149" spans="1:33">
      <c r="A149" t="s">
        <v>612</v>
      </c>
      <c r="B149" t="s">
        <v>1223</v>
      </c>
      <c r="C149" s="217">
        <v>44336</v>
      </c>
      <c r="D149" s="217" t="e">
        <f>VLOOKUP(B149,#REF!,3,0)</f>
        <v>#REF!</v>
      </c>
      <c r="E149" s="217">
        <v>44337</v>
      </c>
      <c r="F149" t="s">
        <v>614</v>
      </c>
      <c r="G149">
        <v>72440</v>
      </c>
      <c r="H149" t="s">
        <v>964</v>
      </c>
      <c r="I149" t="s">
        <v>616</v>
      </c>
      <c r="J149" t="s">
        <v>617</v>
      </c>
      <c r="K149">
        <v>92140</v>
      </c>
      <c r="L149">
        <v>2001</v>
      </c>
      <c r="M149">
        <v>11363</v>
      </c>
      <c r="N149" t="s">
        <v>614</v>
      </c>
      <c r="O149">
        <v>118983</v>
      </c>
      <c r="P149" t="s">
        <v>709</v>
      </c>
      <c r="Q149" t="s">
        <v>620</v>
      </c>
      <c r="R149" t="s">
        <v>620</v>
      </c>
      <c r="S149">
        <v>79397</v>
      </c>
      <c r="T149" t="s">
        <v>970</v>
      </c>
      <c r="U149" t="s">
        <v>620</v>
      </c>
      <c r="V149" t="s">
        <v>1224</v>
      </c>
      <c r="W149" t="s">
        <v>1216</v>
      </c>
      <c r="Y149" t="s">
        <v>1217</v>
      </c>
      <c r="Z149">
        <v>15</v>
      </c>
      <c r="AA149" s="217">
        <v>44336</v>
      </c>
      <c r="AB149" s="219">
        <v>1990</v>
      </c>
      <c r="AC149" s="219" t="s">
        <v>625</v>
      </c>
      <c r="AD149" s="219">
        <v>10.15</v>
      </c>
      <c r="AE149" t="s">
        <v>626</v>
      </c>
      <c r="AF149">
        <v>2021</v>
      </c>
      <c r="AG149">
        <v>5</v>
      </c>
    </row>
    <row r="150" spans="1:33">
      <c r="A150" t="s">
        <v>612</v>
      </c>
      <c r="B150" t="s">
        <v>1225</v>
      </c>
      <c r="C150" s="217">
        <v>44340</v>
      </c>
      <c r="D150" s="217" t="e">
        <f>VLOOKUP(B150,#REF!,3,0)</f>
        <v>#REF!</v>
      </c>
      <c r="E150" s="217">
        <v>44340</v>
      </c>
      <c r="F150" t="s">
        <v>614</v>
      </c>
      <c r="G150">
        <v>76135</v>
      </c>
      <c r="H150" t="s">
        <v>628</v>
      </c>
      <c r="I150" t="s">
        <v>616</v>
      </c>
      <c r="J150" t="s">
        <v>617</v>
      </c>
      <c r="K150">
        <v>92140</v>
      </c>
      <c r="L150">
        <v>2001</v>
      </c>
      <c r="M150">
        <v>11363</v>
      </c>
      <c r="N150" t="s">
        <v>614</v>
      </c>
      <c r="O150">
        <v>118983</v>
      </c>
      <c r="P150" t="s">
        <v>709</v>
      </c>
      <c r="Q150" t="s">
        <v>620</v>
      </c>
      <c r="R150" t="s">
        <v>620</v>
      </c>
      <c r="S150">
        <v>79397</v>
      </c>
      <c r="T150" t="s">
        <v>970</v>
      </c>
      <c r="U150" t="s">
        <v>620</v>
      </c>
      <c r="V150" t="s">
        <v>628</v>
      </c>
      <c r="W150" t="s">
        <v>1216</v>
      </c>
      <c r="Y150" t="s">
        <v>1219</v>
      </c>
      <c r="Z150">
        <v>43</v>
      </c>
      <c r="AA150" s="217">
        <v>44340</v>
      </c>
      <c r="AB150" s="219">
        <v>0</v>
      </c>
      <c r="AC150" s="219" t="s">
        <v>625</v>
      </c>
      <c r="AD150" s="219">
        <v>0</v>
      </c>
      <c r="AE150" t="s">
        <v>626</v>
      </c>
      <c r="AF150">
        <v>2021</v>
      </c>
      <c r="AG150">
        <v>5</v>
      </c>
    </row>
    <row r="151" spans="1:33">
      <c r="A151" t="s">
        <v>612</v>
      </c>
      <c r="B151" t="s">
        <v>1226</v>
      </c>
      <c r="C151" s="217">
        <v>44336</v>
      </c>
      <c r="D151" s="217" t="e">
        <f>VLOOKUP(B151,#REF!,3,0)</f>
        <v>#REF!</v>
      </c>
      <c r="E151" s="217">
        <v>44337</v>
      </c>
      <c r="F151" t="s">
        <v>614</v>
      </c>
      <c r="G151">
        <v>72440</v>
      </c>
      <c r="H151" t="s">
        <v>964</v>
      </c>
      <c r="I151" t="s">
        <v>616</v>
      </c>
      <c r="J151" t="s">
        <v>617</v>
      </c>
      <c r="K151">
        <v>92140</v>
      </c>
      <c r="L151">
        <v>2001</v>
      </c>
      <c r="M151">
        <v>11363</v>
      </c>
      <c r="N151" t="s">
        <v>614</v>
      </c>
      <c r="O151">
        <v>118983</v>
      </c>
      <c r="P151" t="s">
        <v>709</v>
      </c>
      <c r="Q151" t="s">
        <v>620</v>
      </c>
      <c r="R151" t="s">
        <v>620</v>
      </c>
      <c r="S151">
        <v>79397</v>
      </c>
      <c r="T151" t="s">
        <v>970</v>
      </c>
      <c r="U151" t="s">
        <v>620</v>
      </c>
      <c r="V151" t="s">
        <v>1227</v>
      </c>
      <c r="W151" t="s">
        <v>1216</v>
      </c>
      <c r="Y151" t="s">
        <v>1217</v>
      </c>
      <c r="Z151">
        <v>16</v>
      </c>
      <c r="AA151" s="217">
        <v>44336</v>
      </c>
      <c r="AB151" s="219">
        <v>1990</v>
      </c>
      <c r="AC151" s="219" t="s">
        <v>625</v>
      </c>
      <c r="AD151" s="219">
        <v>10.15</v>
      </c>
      <c r="AE151" t="s">
        <v>626</v>
      </c>
      <c r="AF151">
        <v>2021</v>
      </c>
      <c r="AG151">
        <v>5</v>
      </c>
    </row>
    <row r="152" spans="1:33">
      <c r="A152" t="s">
        <v>612</v>
      </c>
      <c r="B152" t="s">
        <v>1228</v>
      </c>
      <c r="C152" s="217">
        <v>44340</v>
      </c>
      <c r="D152" s="217" t="e">
        <f>VLOOKUP(B152,#REF!,3,0)</f>
        <v>#REF!</v>
      </c>
      <c r="E152" s="217">
        <v>44340</v>
      </c>
      <c r="F152" t="s">
        <v>614</v>
      </c>
      <c r="G152">
        <v>76135</v>
      </c>
      <c r="H152" t="s">
        <v>628</v>
      </c>
      <c r="I152" t="s">
        <v>616</v>
      </c>
      <c r="J152" t="s">
        <v>617</v>
      </c>
      <c r="K152">
        <v>92140</v>
      </c>
      <c r="L152">
        <v>2001</v>
      </c>
      <c r="M152">
        <v>11363</v>
      </c>
      <c r="N152" t="s">
        <v>614</v>
      </c>
      <c r="O152">
        <v>118983</v>
      </c>
      <c r="P152" t="s">
        <v>709</v>
      </c>
      <c r="Q152" t="s">
        <v>620</v>
      </c>
      <c r="R152" t="s">
        <v>620</v>
      </c>
      <c r="S152">
        <v>79397</v>
      </c>
      <c r="T152" t="s">
        <v>970</v>
      </c>
      <c r="U152" t="s">
        <v>620</v>
      </c>
      <c r="V152" t="s">
        <v>628</v>
      </c>
      <c r="W152" t="s">
        <v>1216</v>
      </c>
      <c r="Y152" t="s">
        <v>1219</v>
      </c>
      <c r="Z152">
        <v>44</v>
      </c>
      <c r="AA152" s="217">
        <v>44340</v>
      </c>
      <c r="AB152" s="219">
        <v>0</v>
      </c>
      <c r="AC152" s="219" t="s">
        <v>625</v>
      </c>
      <c r="AD152" s="219">
        <v>0</v>
      </c>
      <c r="AE152" t="s">
        <v>626</v>
      </c>
      <c r="AF152">
        <v>2021</v>
      </c>
      <c r="AG152">
        <v>5</v>
      </c>
    </row>
    <row r="153" spans="1:33">
      <c r="A153" t="s">
        <v>612</v>
      </c>
      <c r="B153" t="s">
        <v>1229</v>
      </c>
      <c r="C153" s="217">
        <v>44336</v>
      </c>
      <c r="D153" s="217" t="e">
        <f>VLOOKUP(B153,#REF!,3,0)</f>
        <v>#REF!</v>
      </c>
      <c r="E153" s="217">
        <v>44337</v>
      </c>
      <c r="F153" t="s">
        <v>614</v>
      </c>
      <c r="G153">
        <v>72440</v>
      </c>
      <c r="H153" t="s">
        <v>964</v>
      </c>
      <c r="I153" t="s">
        <v>616</v>
      </c>
      <c r="J153" t="s">
        <v>617</v>
      </c>
      <c r="K153">
        <v>92140</v>
      </c>
      <c r="L153">
        <v>2001</v>
      </c>
      <c r="M153">
        <v>11363</v>
      </c>
      <c r="N153" t="s">
        <v>614</v>
      </c>
      <c r="O153">
        <v>118983</v>
      </c>
      <c r="P153" t="s">
        <v>709</v>
      </c>
      <c r="Q153" t="s">
        <v>620</v>
      </c>
      <c r="R153" t="s">
        <v>620</v>
      </c>
      <c r="S153">
        <v>79397</v>
      </c>
      <c r="T153" t="s">
        <v>970</v>
      </c>
      <c r="U153" t="s">
        <v>620</v>
      </c>
      <c r="V153" t="s">
        <v>1230</v>
      </c>
      <c r="W153" t="s">
        <v>1216</v>
      </c>
      <c r="Y153" t="s">
        <v>1217</v>
      </c>
      <c r="Z153">
        <v>17</v>
      </c>
      <c r="AA153" s="217">
        <v>44336</v>
      </c>
      <c r="AB153" s="219">
        <v>552.80999999999995</v>
      </c>
      <c r="AC153" s="219" t="s">
        <v>625</v>
      </c>
      <c r="AD153" s="219">
        <v>2.82</v>
      </c>
      <c r="AE153" t="s">
        <v>626</v>
      </c>
      <c r="AF153">
        <v>2021</v>
      </c>
      <c r="AG153">
        <v>5</v>
      </c>
    </row>
    <row r="154" spans="1:33">
      <c r="A154" t="s">
        <v>612</v>
      </c>
      <c r="B154" t="s">
        <v>1231</v>
      </c>
      <c r="C154" s="217">
        <v>44340</v>
      </c>
      <c r="D154" s="217" t="e">
        <f>VLOOKUP(B154,#REF!,3,0)</f>
        <v>#REF!</v>
      </c>
      <c r="E154" s="217">
        <v>44340</v>
      </c>
      <c r="F154" t="s">
        <v>614</v>
      </c>
      <c r="G154">
        <v>76135</v>
      </c>
      <c r="H154" t="s">
        <v>628</v>
      </c>
      <c r="I154" t="s">
        <v>616</v>
      </c>
      <c r="J154" t="s">
        <v>617</v>
      </c>
      <c r="K154">
        <v>92140</v>
      </c>
      <c r="L154">
        <v>2001</v>
      </c>
      <c r="M154">
        <v>11363</v>
      </c>
      <c r="N154" t="s">
        <v>614</v>
      </c>
      <c r="O154">
        <v>118983</v>
      </c>
      <c r="P154" t="s">
        <v>709</v>
      </c>
      <c r="Q154" t="s">
        <v>620</v>
      </c>
      <c r="R154" t="s">
        <v>620</v>
      </c>
      <c r="S154">
        <v>79397</v>
      </c>
      <c r="T154" t="s">
        <v>970</v>
      </c>
      <c r="U154" t="s">
        <v>620</v>
      </c>
      <c r="V154" t="s">
        <v>628</v>
      </c>
      <c r="W154" t="s">
        <v>1216</v>
      </c>
      <c r="Y154" t="s">
        <v>1219</v>
      </c>
      <c r="Z154">
        <v>45</v>
      </c>
      <c r="AA154" s="217">
        <v>44340</v>
      </c>
      <c r="AB154" s="219">
        <v>0</v>
      </c>
      <c r="AC154" s="219" t="s">
        <v>625</v>
      </c>
      <c r="AD154" s="219">
        <v>0</v>
      </c>
      <c r="AE154" t="s">
        <v>626</v>
      </c>
      <c r="AF154">
        <v>2021</v>
      </c>
      <c r="AG154">
        <v>5</v>
      </c>
    </row>
    <row r="155" spans="1:33">
      <c r="A155" t="s">
        <v>612</v>
      </c>
      <c r="B155" t="s">
        <v>1232</v>
      </c>
      <c r="C155" s="217">
        <v>44336</v>
      </c>
      <c r="D155" s="217" t="e">
        <f>VLOOKUP(B155,#REF!,3,0)</f>
        <v>#REF!</v>
      </c>
      <c r="E155" s="217">
        <v>44337</v>
      </c>
      <c r="F155" t="s">
        <v>614</v>
      </c>
      <c r="G155">
        <v>72440</v>
      </c>
      <c r="H155" t="s">
        <v>964</v>
      </c>
      <c r="I155" t="s">
        <v>616</v>
      </c>
      <c r="J155" t="s">
        <v>617</v>
      </c>
      <c r="K155">
        <v>92140</v>
      </c>
      <c r="L155">
        <v>2001</v>
      </c>
      <c r="M155">
        <v>11363</v>
      </c>
      <c r="N155" t="s">
        <v>614</v>
      </c>
      <c r="O155">
        <v>118983</v>
      </c>
      <c r="P155" t="s">
        <v>709</v>
      </c>
      <c r="Q155" t="s">
        <v>620</v>
      </c>
      <c r="R155" t="s">
        <v>620</v>
      </c>
      <c r="S155">
        <v>59497</v>
      </c>
      <c r="T155" t="s">
        <v>965</v>
      </c>
      <c r="U155" t="s">
        <v>620</v>
      </c>
      <c r="V155" t="s">
        <v>1233</v>
      </c>
      <c r="W155" t="s">
        <v>1234</v>
      </c>
      <c r="Y155" t="s">
        <v>1217</v>
      </c>
      <c r="Z155">
        <v>12</v>
      </c>
      <c r="AA155" s="217">
        <v>44336</v>
      </c>
      <c r="AB155" s="219">
        <v>9900</v>
      </c>
      <c r="AC155" s="219" t="s">
        <v>625</v>
      </c>
      <c r="AD155" s="219">
        <v>50.48</v>
      </c>
      <c r="AE155" t="s">
        <v>626</v>
      </c>
      <c r="AF155">
        <v>2021</v>
      </c>
      <c r="AG155">
        <v>5</v>
      </c>
    </row>
    <row r="156" spans="1:33">
      <c r="A156" s="268" t="s">
        <v>612</v>
      </c>
      <c r="B156" s="268" t="s">
        <v>1235</v>
      </c>
      <c r="C156" s="269">
        <v>44354</v>
      </c>
      <c r="D156" s="269" t="e">
        <f>VLOOKUP(B156,#REF!,3,0)</f>
        <v>#REF!</v>
      </c>
      <c r="E156" s="269">
        <v>44354</v>
      </c>
      <c r="F156" s="268" t="s">
        <v>614</v>
      </c>
      <c r="G156" s="268">
        <v>74205</v>
      </c>
      <c r="H156" s="268" t="s">
        <v>1172</v>
      </c>
      <c r="I156" s="268" t="s">
        <v>616</v>
      </c>
      <c r="J156" s="268" t="s">
        <v>617</v>
      </c>
      <c r="K156" s="268">
        <v>92140</v>
      </c>
      <c r="L156" s="268">
        <v>2001</v>
      </c>
      <c r="M156" s="268">
        <v>11363</v>
      </c>
      <c r="N156" s="268" t="s">
        <v>614</v>
      </c>
      <c r="O156" s="268">
        <v>118983</v>
      </c>
      <c r="P156" s="268" t="s">
        <v>1236</v>
      </c>
      <c r="Q156" s="268" t="s">
        <v>619</v>
      </c>
      <c r="R156" s="268" t="s">
        <v>620</v>
      </c>
      <c r="S156" s="268">
        <v>95134</v>
      </c>
      <c r="T156" s="268" t="s">
        <v>1237</v>
      </c>
      <c r="U156" s="268" t="s">
        <v>620</v>
      </c>
      <c r="V156" s="268" t="s">
        <v>1238</v>
      </c>
      <c r="W156" s="268" t="s">
        <v>1239</v>
      </c>
      <c r="X156" s="268"/>
      <c r="Y156" s="268" t="s">
        <v>1240</v>
      </c>
      <c r="Z156" s="268">
        <v>10</v>
      </c>
      <c r="AA156" s="269">
        <v>44354</v>
      </c>
      <c r="AB156" s="270">
        <v>387000</v>
      </c>
      <c r="AC156" s="270" t="s">
        <v>625</v>
      </c>
      <c r="AD156" s="270">
        <v>1953.56</v>
      </c>
      <c r="AE156" s="268" t="s">
        <v>626</v>
      </c>
      <c r="AF156" s="268">
        <v>2021</v>
      </c>
      <c r="AG156" s="268">
        <v>6</v>
      </c>
    </row>
    <row r="157" spans="1:33">
      <c r="A157" s="268" t="s">
        <v>612</v>
      </c>
      <c r="B157" s="268" t="s">
        <v>1786</v>
      </c>
      <c r="C157" s="269">
        <v>44354</v>
      </c>
      <c r="D157" s="269" t="e">
        <f>VLOOKUP(B157,#REF!,3,0)</f>
        <v>#REF!</v>
      </c>
      <c r="E157" s="269">
        <v>44355</v>
      </c>
      <c r="F157" s="268" t="s">
        <v>614</v>
      </c>
      <c r="G157" s="268">
        <v>71305</v>
      </c>
      <c r="H157" s="268" t="s">
        <v>1077</v>
      </c>
      <c r="I157" s="268" t="s">
        <v>616</v>
      </c>
      <c r="J157" s="268" t="s">
        <v>617</v>
      </c>
      <c r="K157" s="268">
        <v>92140</v>
      </c>
      <c r="L157" s="268">
        <v>2001</v>
      </c>
      <c r="M157" s="268">
        <v>11363</v>
      </c>
      <c r="N157" s="268" t="s">
        <v>614</v>
      </c>
      <c r="O157" s="268">
        <v>118983</v>
      </c>
      <c r="P157" s="268" t="s">
        <v>1078</v>
      </c>
      <c r="Q157" s="268" t="s">
        <v>619</v>
      </c>
      <c r="R157" s="268" t="s">
        <v>620</v>
      </c>
      <c r="S157" s="268">
        <v>81552</v>
      </c>
      <c r="T157" s="268" t="s">
        <v>1139</v>
      </c>
      <c r="U157" s="268" t="s">
        <v>620</v>
      </c>
      <c r="V157" s="268" t="s">
        <v>1785</v>
      </c>
      <c r="W157" s="268" t="s">
        <v>1781</v>
      </c>
      <c r="X157" s="268"/>
      <c r="Y157" s="268" t="s">
        <v>1780</v>
      </c>
      <c r="Z157" s="268">
        <v>8</v>
      </c>
      <c r="AA157" s="269">
        <v>44354</v>
      </c>
      <c r="AB157" s="270">
        <v>3000</v>
      </c>
      <c r="AC157" s="270" t="s">
        <v>625</v>
      </c>
      <c r="AD157" s="270">
        <v>15.14</v>
      </c>
      <c r="AE157" s="268" t="s">
        <v>626</v>
      </c>
      <c r="AF157" s="268">
        <v>2021</v>
      </c>
      <c r="AG157" s="268">
        <v>6</v>
      </c>
    </row>
    <row r="158" spans="1:33">
      <c r="A158" s="268" t="s">
        <v>612</v>
      </c>
      <c r="B158" s="268" t="s">
        <v>1784</v>
      </c>
      <c r="C158" s="269">
        <v>44354</v>
      </c>
      <c r="D158" s="269" t="e">
        <f>VLOOKUP(B158,#REF!,3,0)</f>
        <v>#REF!</v>
      </c>
      <c r="E158" s="269">
        <v>44355</v>
      </c>
      <c r="F158" s="268" t="s">
        <v>614</v>
      </c>
      <c r="G158" s="268">
        <v>71305</v>
      </c>
      <c r="H158" s="268" t="s">
        <v>1077</v>
      </c>
      <c r="I158" s="268" t="s">
        <v>616</v>
      </c>
      <c r="J158" s="268" t="s">
        <v>617</v>
      </c>
      <c r="K158" s="268">
        <v>92140</v>
      </c>
      <c r="L158" s="268">
        <v>2001</v>
      </c>
      <c r="M158" s="268">
        <v>11363</v>
      </c>
      <c r="N158" s="268" t="s">
        <v>614</v>
      </c>
      <c r="O158" s="268">
        <v>118983</v>
      </c>
      <c r="P158" s="268" t="s">
        <v>1078</v>
      </c>
      <c r="Q158" s="268" t="s">
        <v>619</v>
      </c>
      <c r="R158" s="268" t="s">
        <v>620</v>
      </c>
      <c r="S158" s="268">
        <v>81552</v>
      </c>
      <c r="T158" s="268" t="s">
        <v>1139</v>
      </c>
      <c r="U158" s="268" t="s">
        <v>620</v>
      </c>
      <c r="V158" s="268" t="s">
        <v>1782</v>
      </c>
      <c r="W158" s="268" t="s">
        <v>1781</v>
      </c>
      <c r="X158" s="268"/>
      <c r="Y158" s="268" t="s">
        <v>1780</v>
      </c>
      <c r="Z158" s="268">
        <v>9</v>
      </c>
      <c r="AA158" s="269">
        <v>44354</v>
      </c>
      <c r="AB158" s="270">
        <v>-3000</v>
      </c>
      <c r="AC158" s="270" t="s">
        <v>625</v>
      </c>
      <c r="AD158" s="270">
        <v>-15.14</v>
      </c>
      <c r="AE158" s="268" t="s">
        <v>626</v>
      </c>
      <c r="AF158" s="268">
        <v>2021</v>
      </c>
      <c r="AG158" s="268">
        <v>6</v>
      </c>
    </row>
    <row r="159" spans="1:33">
      <c r="A159" s="268" t="s">
        <v>612</v>
      </c>
      <c r="B159" s="268" t="s">
        <v>1783</v>
      </c>
      <c r="C159" s="269">
        <v>44354</v>
      </c>
      <c r="D159" s="269" t="e">
        <f>VLOOKUP(B159,#REF!,3,0)</f>
        <v>#REF!</v>
      </c>
      <c r="E159" s="269">
        <v>44355</v>
      </c>
      <c r="F159" s="268" t="s">
        <v>614</v>
      </c>
      <c r="G159" s="268">
        <v>72425</v>
      </c>
      <c r="H159" s="268" t="s">
        <v>1563</v>
      </c>
      <c r="I159" s="268" t="s">
        <v>616</v>
      </c>
      <c r="J159" s="268" t="s">
        <v>617</v>
      </c>
      <c r="K159" s="268">
        <v>92140</v>
      </c>
      <c r="L159" s="268">
        <v>2001</v>
      </c>
      <c r="M159" s="268">
        <v>11363</v>
      </c>
      <c r="N159" s="268" t="s">
        <v>614</v>
      </c>
      <c r="O159" s="268">
        <v>118983</v>
      </c>
      <c r="P159" s="268" t="s">
        <v>1078</v>
      </c>
      <c r="Q159" s="268" t="s">
        <v>619</v>
      </c>
      <c r="R159" s="268" t="s">
        <v>620</v>
      </c>
      <c r="S159" s="268">
        <v>81552</v>
      </c>
      <c r="T159" s="268" t="s">
        <v>1139</v>
      </c>
      <c r="U159" s="268" t="s">
        <v>620</v>
      </c>
      <c r="V159" s="268" t="s">
        <v>1782</v>
      </c>
      <c r="W159" s="268" t="s">
        <v>1781</v>
      </c>
      <c r="X159" s="268"/>
      <c r="Y159" s="268" t="s">
        <v>1780</v>
      </c>
      <c r="Z159" s="268">
        <v>10</v>
      </c>
      <c r="AA159" s="269">
        <v>44354</v>
      </c>
      <c r="AB159" s="270">
        <v>3000</v>
      </c>
      <c r="AC159" s="270" t="s">
        <v>625</v>
      </c>
      <c r="AD159" s="270">
        <v>15.14</v>
      </c>
      <c r="AE159" s="268" t="s">
        <v>626</v>
      </c>
      <c r="AF159" s="268">
        <v>2021</v>
      </c>
      <c r="AG159" s="268">
        <v>6</v>
      </c>
    </row>
    <row r="160" spans="1:33">
      <c r="A160" s="268" t="s">
        <v>658</v>
      </c>
      <c r="B160" s="268" t="s">
        <v>1779</v>
      </c>
      <c r="C160" s="269">
        <v>44354</v>
      </c>
      <c r="D160" s="269" t="e">
        <f>VLOOKUP(B160,#REF!,3,0)</f>
        <v>#REF!</v>
      </c>
      <c r="E160" s="269">
        <v>44358</v>
      </c>
      <c r="F160" s="268" t="s">
        <v>614</v>
      </c>
      <c r="G160" s="268">
        <v>75710</v>
      </c>
      <c r="H160" s="268" t="s">
        <v>946</v>
      </c>
      <c r="I160" s="268" t="s">
        <v>616</v>
      </c>
      <c r="J160" s="268" t="s">
        <v>617</v>
      </c>
      <c r="K160" s="268">
        <v>92140</v>
      </c>
      <c r="L160" s="268" t="s">
        <v>1778</v>
      </c>
      <c r="M160" s="268">
        <v>11363</v>
      </c>
      <c r="N160" s="268" t="s">
        <v>614</v>
      </c>
      <c r="O160" s="268">
        <v>118983</v>
      </c>
      <c r="P160" s="268" t="s">
        <v>709</v>
      </c>
      <c r="Q160" s="268" t="s">
        <v>620</v>
      </c>
      <c r="R160" s="268" t="s">
        <v>1777</v>
      </c>
      <c r="S160" s="268">
        <v>83410</v>
      </c>
      <c r="T160" s="268" t="s">
        <v>1776</v>
      </c>
      <c r="U160" s="268">
        <v>17827</v>
      </c>
      <c r="V160" s="268" t="s">
        <v>1775</v>
      </c>
      <c r="W160" s="268" t="s">
        <v>1774</v>
      </c>
      <c r="X160" s="268"/>
      <c r="Y160" s="268" t="s">
        <v>1773</v>
      </c>
      <c r="Z160" s="268">
        <v>4</v>
      </c>
      <c r="AA160" s="269">
        <v>44354</v>
      </c>
      <c r="AB160" s="270">
        <v>-35841</v>
      </c>
      <c r="AC160" s="270" t="s">
        <v>625</v>
      </c>
      <c r="AD160" s="270">
        <v>-182.76</v>
      </c>
      <c r="AE160" s="268" t="s">
        <v>626</v>
      </c>
      <c r="AF160" s="268">
        <v>2021</v>
      </c>
      <c r="AG160" s="268">
        <v>6</v>
      </c>
    </row>
    <row r="161" spans="1:33">
      <c r="A161" s="268" t="s">
        <v>612</v>
      </c>
      <c r="B161" s="268" t="s">
        <v>1772</v>
      </c>
      <c r="C161" s="269">
        <v>44368</v>
      </c>
      <c r="D161" s="269" t="e">
        <f>VLOOKUP(B161,#REF!,3,0)</f>
        <v>#REF!</v>
      </c>
      <c r="E161" s="269">
        <v>44369</v>
      </c>
      <c r="F161" s="268" t="s">
        <v>614</v>
      </c>
      <c r="G161" s="268">
        <v>74205</v>
      </c>
      <c r="H161" s="268" t="s">
        <v>1172</v>
      </c>
      <c r="I161" s="268" t="s">
        <v>616</v>
      </c>
      <c r="J161" s="268" t="s">
        <v>617</v>
      </c>
      <c r="K161" s="268">
        <v>92140</v>
      </c>
      <c r="L161" s="268">
        <v>2001</v>
      </c>
      <c r="M161" s="268">
        <v>11363</v>
      </c>
      <c r="N161" s="268" t="s">
        <v>614</v>
      </c>
      <c r="O161" s="268">
        <v>118983</v>
      </c>
      <c r="P161" s="268" t="s">
        <v>1007</v>
      </c>
      <c r="Q161" s="268" t="s">
        <v>619</v>
      </c>
      <c r="R161" s="268" t="s">
        <v>620</v>
      </c>
      <c r="S161" s="268">
        <v>81892</v>
      </c>
      <c r="T161" s="268" t="s">
        <v>1173</v>
      </c>
      <c r="U161" s="268" t="s">
        <v>620</v>
      </c>
      <c r="V161" s="268" t="s">
        <v>1771</v>
      </c>
      <c r="W161" s="268" t="s">
        <v>1770</v>
      </c>
      <c r="X161" s="268"/>
      <c r="Y161" s="268" t="s">
        <v>1769</v>
      </c>
      <c r="Z161" s="268">
        <v>9</v>
      </c>
      <c r="AA161" s="269">
        <v>44368</v>
      </c>
      <c r="AB161" s="270">
        <v>60000</v>
      </c>
      <c r="AC161" s="270" t="s">
        <v>625</v>
      </c>
      <c r="AD161" s="270">
        <v>302.88</v>
      </c>
      <c r="AE161" s="268" t="s">
        <v>626</v>
      </c>
      <c r="AF161" s="268">
        <v>2021</v>
      </c>
      <c r="AG161" s="268">
        <v>6</v>
      </c>
    </row>
    <row r="162" spans="1:33">
      <c r="A162" s="268" t="s">
        <v>612</v>
      </c>
      <c r="B162" s="268" t="s">
        <v>1768</v>
      </c>
      <c r="C162" s="269">
        <v>44376</v>
      </c>
      <c r="D162" s="269" t="e">
        <f>VLOOKUP(B162,#REF!,3,0)</f>
        <v>#REF!</v>
      </c>
      <c r="E162" s="269">
        <v>44376</v>
      </c>
      <c r="F162" s="268" t="s">
        <v>614</v>
      </c>
      <c r="G162" s="268">
        <v>71305</v>
      </c>
      <c r="H162" s="268" t="s">
        <v>1077</v>
      </c>
      <c r="I162" s="268" t="s">
        <v>616</v>
      </c>
      <c r="J162" s="268" t="s">
        <v>617</v>
      </c>
      <c r="K162" s="268">
        <v>92140</v>
      </c>
      <c r="L162" s="268">
        <v>2001</v>
      </c>
      <c r="M162" s="268">
        <v>11363</v>
      </c>
      <c r="N162" s="268" t="s">
        <v>614</v>
      </c>
      <c r="O162" s="268">
        <v>118983</v>
      </c>
      <c r="P162" s="268" t="s">
        <v>618</v>
      </c>
      <c r="Q162" s="268" t="s">
        <v>619</v>
      </c>
      <c r="R162" s="268" t="s">
        <v>620</v>
      </c>
      <c r="S162" s="268">
        <v>81552</v>
      </c>
      <c r="T162" s="268" t="s">
        <v>1139</v>
      </c>
      <c r="U162" s="268" t="s">
        <v>620</v>
      </c>
      <c r="V162" s="268" t="s">
        <v>1765</v>
      </c>
      <c r="W162" s="268" t="s">
        <v>1763</v>
      </c>
      <c r="X162" s="268"/>
      <c r="Y162" s="268" t="s">
        <v>1760</v>
      </c>
      <c r="Z162" s="268">
        <v>29</v>
      </c>
      <c r="AA162" s="269">
        <v>44376</v>
      </c>
      <c r="AB162" s="270">
        <v>320000</v>
      </c>
      <c r="AC162" s="270" t="s">
        <v>625</v>
      </c>
      <c r="AD162" s="270">
        <v>1615.35</v>
      </c>
      <c r="AE162" s="268" t="s">
        <v>626</v>
      </c>
      <c r="AF162" s="268">
        <v>2021</v>
      </c>
      <c r="AG162" s="268">
        <v>6</v>
      </c>
    </row>
    <row r="163" spans="1:33">
      <c r="A163" s="268" t="s">
        <v>612</v>
      </c>
      <c r="B163" s="268" t="s">
        <v>1767</v>
      </c>
      <c r="C163" s="269">
        <v>44377</v>
      </c>
      <c r="D163" s="269" t="e">
        <f>VLOOKUP(B163,#REF!,3,0)</f>
        <v>#REF!</v>
      </c>
      <c r="E163" s="269">
        <v>44378</v>
      </c>
      <c r="F163" s="268" t="s">
        <v>614</v>
      </c>
      <c r="G163" s="268">
        <v>76135</v>
      </c>
      <c r="H163" s="268" t="s">
        <v>628</v>
      </c>
      <c r="I163" s="268" t="s">
        <v>616</v>
      </c>
      <c r="J163" s="268" t="s">
        <v>617</v>
      </c>
      <c r="K163" s="268">
        <v>92140</v>
      </c>
      <c r="L163" s="268">
        <v>2001</v>
      </c>
      <c r="M163" s="268">
        <v>11363</v>
      </c>
      <c r="N163" s="268" t="s">
        <v>614</v>
      </c>
      <c r="O163" s="268">
        <v>118983</v>
      </c>
      <c r="P163" s="268" t="s">
        <v>618</v>
      </c>
      <c r="Q163" s="268" t="s">
        <v>619</v>
      </c>
      <c r="R163" s="268" t="s">
        <v>620</v>
      </c>
      <c r="S163" s="268">
        <v>81552</v>
      </c>
      <c r="T163" s="268" t="s">
        <v>1139</v>
      </c>
      <c r="U163" s="268" t="s">
        <v>620</v>
      </c>
      <c r="V163" s="268" t="s">
        <v>628</v>
      </c>
      <c r="W163" s="268" t="s">
        <v>1763</v>
      </c>
      <c r="X163" s="268"/>
      <c r="Y163" s="268" t="s">
        <v>1757</v>
      </c>
      <c r="Z163" s="268">
        <v>102</v>
      </c>
      <c r="AA163" s="269">
        <v>44377</v>
      </c>
      <c r="AB163" s="270">
        <v>0</v>
      </c>
      <c r="AC163" s="270" t="s">
        <v>625</v>
      </c>
      <c r="AD163" s="270">
        <v>-3.26</v>
      </c>
      <c r="AE163" s="268" t="s">
        <v>626</v>
      </c>
      <c r="AF163" s="268">
        <v>2021</v>
      </c>
      <c r="AG163" s="268">
        <v>6</v>
      </c>
    </row>
    <row r="164" spans="1:33">
      <c r="A164" s="268" t="s">
        <v>612</v>
      </c>
      <c r="B164" s="268" t="s">
        <v>1766</v>
      </c>
      <c r="C164" s="269">
        <v>44376</v>
      </c>
      <c r="D164" s="269" t="e">
        <f>VLOOKUP(B164,#REF!,3,0)</f>
        <v>#REF!</v>
      </c>
      <c r="E164" s="269">
        <v>44376</v>
      </c>
      <c r="F164" s="268" t="s">
        <v>614</v>
      </c>
      <c r="G164" s="268">
        <v>71305</v>
      </c>
      <c r="H164" s="268" t="s">
        <v>1077</v>
      </c>
      <c r="I164" s="268" t="s">
        <v>616</v>
      </c>
      <c r="J164" s="268" t="s">
        <v>617</v>
      </c>
      <c r="K164" s="268">
        <v>92140</v>
      </c>
      <c r="L164" s="268">
        <v>2001</v>
      </c>
      <c r="M164" s="268">
        <v>11363</v>
      </c>
      <c r="N164" s="268" t="s">
        <v>614</v>
      </c>
      <c r="O164" s="268">
        <v>118983</v>
      </c>
      <c r="P164" s="268" t="s">
        <v>1078</v>
      </c>
      <c r="Q164" s="268" t="s">
        <v>619</v>
      </c>
      <c r="R164" s="268" t="s">
        <v>620</v>
      </c>
      <c r="S164" s="268">
        <v>81552</v>
      </c>
      <c r="T164" s="268" t="s">
        <v>1139</v>
      </c>
      <c r="U164" s="268" t="s">
        <v>620</v>
      </c>
      <c r="V164" s="268" t="s">
        <v>1765</v>
      </c>
      <c r="W164" s="268" t="s">
        <v>1763</v>
      </c>
      <c r="X164" s="268"/>
      <c r="Y164" s="268" t="s">
        <v>1760</v>
      </c>
      <c r="Z164" s="268">
        <v>30</v>
      </c>
      <c r="AA164" s="269">
        <v>44376</v>
      </c>
      <c r="AB164" s="270">
        <v>76000</v>
      </c>
      <c r="AC164" s="270" t="s">
        <v>625</v>
      </c>
      <c r="AD164" s="270">
        <v>383.64</v>
      </c>
      <c r="AE164" s="268" t="s">
        <v>626</v>
      </c>
      <c r="AF164" s="268">
        <v>2021</v>
      </c>
      <c r="AG164" s="268">
        <v>6</v>
      </c>
    </row>
    <row r="165" spans="1:33">
      <c r="A165" s="268" t="s">
        <v>612</v>
      </c>
      <c r="B165" s="268" t="s">
        <v>1764</v>
      </c>
      <c r="C165" s="269">
        <v>44377</v>
      </c>
      <c r="D165" s="269" t="e">
        <f>VLOOKUP(B165,#REF!,3,0)</f>
        <v>#REF!</v>
      </c>
      <c r="E165" s="269">
        <v>44378</v>
      </c>
      <c r="F165" s="268" t="s">
        <v>614</v>
      </c>
      <c r="G165" s="268">
        <v>76135</v>
      </c>
      <c r="H165" s="268" t="s">
        <v>628</v>
      </c>
      <c r="I165" s="268" t="s">
        <v>616</v>
      </c>
      <c r="J165" s="268" t="s">
        <v>617</v>
      </c>
      <c r="K165" s="268">
        <v>92140</v>
      </c>
      <c r="L165" s="268">
        <v>2001</v>
      </c>
      <c r="M165" s="268">
        <v>11363</v>
      </c>
      <c r="N165" s="268" t="s">
        <v>614</v>
      </c>
      <c r="O165" s="268">
        <v>118983</v>
      </c>
      <c r="P165" s="268" t="s">
        <v>1078</v>
      </c>
      <c r="Q165" s="268" t="s">
        <v>619</v>
      </c>
      <c r="R165" s="268" t="s">
        <v>620</v>
      </c>
      <c r="S165" s="268">
        <v>81552</v>
      </c>
      <c r="T165" s="268" t="s">
        <v>1139</v>
      </c>
      <c r="U165" s="268" t="s">
        <v>620</v>
      </c>
      <c r="V165" s="268" t="s">
        <v>628</v>
      </c>
      <c r="W165" s="268" t="s">
        <v>1763</v>
      </c>
      <c r="X165" s="268"/>
      <c r="Y165" s="268" t="s">
        <v>1757</v>
      </c>
      <c r="Z165" s="268">
        <v>103</v>
      </c>
      <c r="AA165" s="269">
        <v>44377</v>
      </c>
      <c r="AB165" s="270">
        <v>0</v>
      </c>
      <c r="AC165" s="270" t="s">
        <v>625</v>
      </c>
      <c r="AD165" s="270">
        <v>-0.77</v>
      </c>
      <c r="AE165" s="268" t="s">
        <v>626</v>
      </c>
      <c r="AF165" s="268">
        <v>2021</v>
      </c>
      <c r="AG165" s="268">
        <v>6</v>
      </c>
    </row>
    <row r="166" spans="1:33">
      <c r="A166" s="268" t="s">
        <v>612</v>
      </c>
      <c r="B166" s="268" t="s">
        <v>1762</v>
      </c>
      <c r="C166" s="269">
        <v>44376</v>
      </c>
      <c r="D166" s="269" t="e">
        <f>VLOOKUP(B166,#REF!,3,0)</f>
        <v>#REF!</v>
      </c>
      <c r="E166" s="269">
        <v>44376</v>
      </c>
      <c r="F166" s="268" t="s">
        <v>614</v>
      </c>
      <c r="G166" s="268">
        <v>71305</v>
      </c>
      <c r="H166" s="268" t="s">
        <v>1077</v>
      </c>
      <c r="I166" s="268" t="s">
        <v>616</v>
      </c>
      <c r="J166" s="268" t="s">
        <v>617</v>
      </c>
      <c r="K166" s="268">
        <v>92140</v>
      </c>
      <c r="L166" s="268">
        <v>2001</v>
      </c>
      <c r="M166" s="268">
        <v>11363</v>
      </c>
      <c r="N166" s="268" t="s">
        <v>614</v>
      </c>
      <c r="O166" s="268">
        <v>118983</v>
      </c>
      <c r="P166" s="268" t="s">
        <v>1078</v>
      </c>
      <c r="Q166" s="268" t="s">
        <v>619</v>
      </c>
      <c r="R166" s="268" t="s">
        <v>620</v>
      </c>
      <c r="S166" s="268">
        <v>78125</v>
      </c>
      <c r="T166" s="268" t="s">
        <v>1112</v>
      </c>
      <c r="U166" s="268" t="s">
        <v>620</v>
      </c>
      <c r="V166" s="268" t="s">
        <v>1761</v>
      </c>
      <c r="W166" s="268" t="s">
        <v>1758</v>
      </c>
      <c r="X166" s="268"/>
      <c r="Y166" s="268" t="s">
        <v>1760</v>
      </c>
      <c r="Z166" s="268">
        <v>28</v>
      </c>
      <c r="AA166" s="269">
        <v>44376</v>
      </c>
      <c r="AB166" s="270">
        <v>930000</v>
      </c>
      <c r="AC166" s="270" t="s">
        <v>625</v>
      </c>
      <c r="AD166" s="270">
        <v>4694.6000000000004</v>
      </c>
      <c r="AE166" s="268" t="s">
        <v>626</v>
      </c>
      <c r="AF166" s="268">
        <v>2021</v>
      </c>
      <c r="AG166" s="268">
        <v>6</v>
      </c>
    </row>
    <row r="167" spans="1:33">
      <c r="A167" s="268" t="s">
        <v>612</v>
      </c>
      <c r="B167" s="268" t="s">
        <v>1759</v>
      </c>
      <c r="C167" s="269">
        <v>44377</v>
      </c>
      <c r="D167" s="269" t="e">
        <f>VLOOKUP(B167,#REF!,3,0)</f>
        <v>#REF!</v>
      </c>
      <c r="E167" s="269">
        <v>44378</v>
      </c>
      <c r="F167" s="268" t="s">
        <v>614</v>
      </c>
      <c r="G167" s="268">
        <v>76135</v>
      </c>
      <c r="H167" s="268" t="s">
        <v>628</v>
      </c>
      <c r="I167" s="268" t="s">
        <v>616</v>
      </c>
      <c r="J167" s="268" t="s">
        <v>617</v>
      </c>
      <c r="K167" s="268">
        <v>92140</v>
      </c>
      <c r="L167" s="268">
        <v>2001</v>
      </c>
      <c r="M167" s="268">
        <v>11363</v>
      </c>
      <c r="N167" s="268" t="s">
        <v>614</v>
      </c>
      <c r="O167" s="268">
        <v>118983</v>
      </c>
      <c r="P167" s="268" t="s">
        <v>1078</v>
      </c>
      <c r="Q167" s="268" t="s">
        <v>619</v>
      </c>
      <c r="R167" s="268" t="s">
        <v>620</v>
      </c>
      <c r="S167" s="268">
        <v>78125</v>
      </c>
      <c r="T167" s="268" t="s">
        <v>1112</v>
      </c>
      <c r="U167" s="268" t="s">
        <v>620</v>
      </c>
      <c r="V167" s="268" t="s">
        <v>628</v>
      </c>
      <c r="W167" s="268" t="s">
        <v>1758</v>
      </c>
      <c r="X167" s="268"/>
      <c r="Y167" s="268" t="s">
        <v>1757</v>
      </c>
      <c r="Z167" s="268">
        <v>104</v>
      </c>
      <c r="AA167" s="269">
        <v>44377</v>
      </c>
      <c r="AB167" s="270">
        <v>0</v>
      </c>
      <c r="AC167" s="270" t="s">
        <v>625</v>
      </c>
      <c r="AD167" s="270">
        <v>-9.4600000000000009</v>
      </c>
      <c r="AE167" s="268" t="s">
        <v>626</v>
      </c>
      <c r="AF167" s="268">
        <v>2021</v>
      </c>
      <c r="AG167" s="268">
        <v>6</v>
      </c>
    </row>
    <row r="168" spans="1:33">
      <c r="A168" s="268" t="s">
        <v>612</v>
      </c>
      <c r="B168" s="268" t="s">
        <v>1756</v>
      </c>
      <c r="C168" s="269">
        <v>44376</v>
      </c>
      <c r="D168" s="269" t="e">
        <f>VLOOKUP(B168,#REF!,3,0)</f>
        <v>#REF!</v>
      </c>
      <c r="E168" s="269">
        <v>44377</v>
      </c>
      <c r="F168" s="268" t="s">
        <v>614</v>
      </c>
      <c r="G168" s="268">
        <v>74205</v>
      </c>
      <c r="H168" s="268" t="s">
        <v>1172</v>
      </c>
      <c r="I168" s="268" t="s">
        <v>616</v>
      </c>
      <c r="J168" s="268" t="s">
        <v>617</v>
      </c>
      <c r="K168" s="268">
        <v>92140</v>
      </c>
      <c r="L168" s="268">
        <v>2001</v>
      </c>
      <c r="M168" s="268">
        <v>11363</v>
      </c>
      <c r="N168" s="268" t="s">
        <v>614</v>
      </c>
      <c r="O168" s="268">
        <v>118983</v>
      </c>
      <c r="P168" s="268" t="s">
        <v>1187</v>
      </c>
      <c r="Q168" s="268" t="s">
        <v>619</v>
      </c>
      <c r="R168" s="268" t="s">
        <v>620</v>
      </c>
      <c r="S168" s="268">
        <v>52704</v>
      </c>
      <c r="T168" s="268" t="s">
        <v>1188</v>
      </c>
      <c r="U168" s="268" t="s">
        <v>620</v>
      </c>
      <c r="V168" s="268" t="s">
        <v>1755</v>
      </c>
      <c r="W168" s="268" t="s">
        <v>1752</v>
      </c>
      <c r="X168" s="268"/>
      <c r="Y168" s="268" t="s">
        <v>1754</v>
      </c>
      <c r="Z168" s="268">
        <v>2</v>
      </c>
      <c r="AA168" s="269">
        <v>44376</v>
      </c>
      <c r="AB168" s="270">
        <v>304600</v>
      </c>
      <c r="AC168" s="270" t="s">
        <v>625</v>
      </c>
      <c r="AD168" s="270">
        <v>1537.61</v>
      </c>
      <c r="AE168" s="268" t="s">
        <v>626</v>
      </c>
      <c r="AF168" s="268">
        <v>2021</v>
      </c>
      <c r="AG168" s="268">
        <v>6</v>
      </c>
    </row>
    <row r="169" spans="1:33">
      <c r="A169" s="268" t="s">
        <v>612</v>
      </c>
      <c r="B169" s="268" t="s">
        <v>1753</v>
      </c>
      <c r="C169" s="269">
        <v>44379</v>
      </c>
      <c r="D169" s="269" t="e">
        <f>VLOOKUP(B169,#REF!,3,0)</f>
        <v>#REF!</v>
      </c>
      <c r="E169" s="269">
        <v>44380</v>
      </c>
      <c r="F169" s="268" t="s">
        <v>614</v>
      </c>
      <c r="G169" s="268">
        <v>76135</v>
      </c>
      <c r="H169" s="268" t="s">
        <v>628</v>
      </c>
      <c r="I169" s="268" t="s">
        <v>616</v>
      </c>
      <c r="J169" s="268" t="s">
        <v>617</v>
      </c>
      <c r="K169" s="268">
        <v>92140</v>
      </c>
      <c r="L169" s="268">
        <v>2001</v>
      </c>
      <c r="M169" s="268">
        <v>11363</v>
      </c>
      <c r="N169" s="268" t="s">
        <v>614</v>
      </c>
      <c r="O169" s="268">
        <v>118983</v>
      </c>
      <c r="P169" s="268" t="s">
        <v>1187</v>
      </c>
      <c r="Q169" s="268" t="s">
        <v>619</v>
      </c>
      <c r="R169" s="268" t="s">
        <v>620</v>
      </c>
      <c r="S169" s="268">
        <v>52704</v>
      </c>
      <c r="T169" s="268" t="s">
        <v>1188</v>
      </c>
      <c r="U169" s="268" t="s">
        <v>620</v>
      </c>
      <c r="V169" s="268" t="s">
        <v>628</v>
      </c>
      <c r="W169" s="268" t="s">
        <v>1752</v>
      </c>
      <c r="X169" s="268"/>
      <c r="Y169" s="268" t="s">
        <v>1751</v>
      </c>
      <c r="Z169" s="268">
        <v>41</v>
      </c>
      <c r="AA169" s="269">
        <v>44379</v>
      </c>
      <c r="AB169" s="270">
        <v>0</v>
      </c>
      <c r="AC169" s="270" t="s">
        <v>625</v>
      </c>
      <c r="AD169" s="270">
        <v>-3.1</v>
      </c>
      <c r="AE169" s="268" t="s">
        <v>626</v>
      </c>
      <c r="AF169" s="268">
        <v>2021</v>
      </c>
      <c r="AG169" s="268">
        <v>7</v>
      </c>
    </row>
    <row r="170" spans="1:33">
      <c r="A170" s="268" t="s">
        <v>612</v>
      </c>
      <c r="B170" s="268" t="s">
        <v>1750</v>
      </c>
      <c r="C170" s="269">
        <v>44378</v>
      </c>
      <c r="D170" s="269" t="e">
        <f>VLOOKUP(B170,#REF!,3,0)</f>
        <v>#REF!</v>
      </c>
      <c r="E170" s="269">
        <v>44382</v>
      </c>
      <c r="F170" s="268" t="s">
        <v>614</v>
      </c>
      <c r="G170" s="268">
        <v>72440</v>
      </c>
      <c r="H170" s="268" t="s">
        <v>964</v>
      </c>
      <c r="I170" s="268" t="s">
        <v>616</v>
      </c>
      <c r="J170" s="268" t="s">
        <v>617</v>
      </c>
      <c r="K170" s="268">
        <v>92140</v>
      </c>
      <c r="L170" s="268">
        <v>2001</v>
      </c>
      <c r="M170" s="268">
        <v>11363</v>
      </c>
      <c r="N170" s="268" t="s">
        <v>614</v>
      </c>
      <c r="O170" s="268">
        <v>118983</v>
      </c>
      <c r="P170" s="268" t="s">
        <v>709</v>
      </c>
      <c r="Q170" s="268" t="s">
        <v>620</v>
      </c>
      <c r="R170" s="268" t="s">
        <v>620</v>
      </c>
      <c r="S170" s="268">
        <v>59497</v>
      </c>
      <c r="T170" s="268" t="s">
        <v>965</v>
      </c>
      <c r="U170" s="268" t="s">
        <v>620</v>
      </c>
      <c r="V170" s="268" t="s">
        <v>1749</v>
      </c>
      <c r="W170" s="268" t="s">
        <v>1747</v>
      </c>
      <c r="X170" s="268"/>
      <c r="Y170" s="268" t="s">
        <v>1732</v>
      </c>
      <c r="Z170" s="268">
        <v>7</v>
      </c>
      <c r="AA170" s="269">
        <v>44378</v>
      </c>
      <c r="AB170" s="270">
        <v>9900</v>
      </c>
      <c r="AC170" s="270" t="s">
        <v>625</v>
      </c>
      <c r="AD170" s="270">
        <v>49.97</v>
      </c>
      <c r="AE170" s="268" t="s">
        <v>626</v>
      </c>
      <c r="AF170" s="268">
        <v>2021</v>
      </c>
      <c r="AG170" s="268">
        <v>7</v>
      </c>
    </row>
    <row r="171" spans="1:33">
      <c r="A171" s="268" t="s">
        <v>612</v>
      </c>
      <c r="B171" s="268" t="s">
        <v>1748</v>
      </c>
      <c r="C171" s="269">
        <v>44384</v>
      </c>
      <c r="D171" s="269" t="e">
        <f>VLOOKUP(B171,#REF!,3,0)</f>
        <v>#REF!</v>
      </c>
      <c r="E171" s="269">
        <v>44385</v>
      </c>
      <c r="F171" s="268" t="s">
        <v>614</v>
      </c>
      <c r="G171" s="268">
        <v>76135</v>
      </c>
      <c r="H171" s="268" t="s">
        <v>628</v>
      </c>
      <c r="I171" s="268" t="s">
        <v>616</v>
      </c>
      <c r="J171" s="268" t="s">
        <v>617</v>
      </c>
      <c r="K171" s="268">
        <v>92140</v>
      </c>
      <c r="L171" s="268">
        <v>2001</v>
      </c>
      <c r="M171" s="268">
        <v>11363</v>
      </c>
      <c r="N171" s="268" t="s">
        <v>614</v>
      </c>
      <c r="O171" s="268">
        <v>118983</v>
      </c>
      <c r="P171" s="268" t="s">
        <v>709</v>
      </c>
      <c r="Q171" s="268" t="s">
        <v>620</v>
      </c>
      <c r="R171" s="268" t="s">
        <v>620</v>
      </c>
      <c r="S171" s="268">
        <v>59497</v>
      </c>
      <c r="T171" s="268" t="s">
        <v>965</v>
      </c>
      <c r="U171" s="268" t="s">
        <v>620</v>
      </c>
      <c r="V171" s="268" t="s">
        <v>628</v>
      </c>
      <c r="W171" s="268" t="s">
        <v>1747</v>
      </c>
      <c r="X171" s="268"/>
      <c r="Y171" s="268" t="s">
        <v>1729</v>
      </c>
      <c r="Z171" s="268">
        <v>101</v>
      </c>
      <c r="AA171" s="269">
        <v>44384</v>
      </c>
      <c r="AB171" s="270">
        <v>0</v>
      </c>
      <c r="AC171" s="270" t="s">
        <v>625</v>
      </c>
      <c r="AD171" s="270">
        <v>-0.1</v>
      </c>
      <c r="AE171" s="268" t="s">
        <v>626</v>
      </c>
      <c r="AF171" s="268">
        <v>2021</v>
      </c>
      <c r="AG171" s="268">
        <v>7</v>
      </c>
    </row>
    <row r="172" spans="1:33">
      <c r="A172" s="268" t="s">
        <v>612</v>
      </c>
      <c r="B172" s="268" t="s">
        <v>1746</v>
      </c>
      <c r="C172" s="269">
        <v>44378</v>
      </c>
      <c r="D172" s="269" t="e">
        <f>VLOOKUP(B172,#REF!,3,0)</f>
        <v>#REF!</v>
      </c>
      <c r="E172" s="269">
        <v>44382</v>
      </c>
      <c r="F172" s="268" t="s">
        <v>614</v>
      </c>
      <c r="G172" s="268">
        <v>72440</v>
      </c>
      <c r="H172" s="268" t="s">
        <v>964</v>
      </c>
      <c r="I172" s="268" t="s">
        <v>616</v>
      </c>
      <c r="J172" s="268" t="s">
        <v>617</v>
      </c>
      <c r="K172" s="268">
        <v>92140</v>
      </c>
      <c r="L172" s="268">
        <v>2001</v>
      </c>
      <c r="M172" s="268">
        <v>11363</v>
      </c>
      <c r="N172" s="268" t="s">
        <v>614</v>
      </c>
      <c r="O172" s="268">
        <v>118983</v>
      </c>
      <c r="P172" s="268" t="s">
        <v>709</v>
      </c>
      <c r="Q172" s="268" t="s">
        <v>620</v>
      </c>
      <c r="R172" s="268" t="s">
        <v>620</v>
      </c>
      <c r="S172" s="268">
        <v>79397</v>
      </c>
      <c r="T172" s="268" t="s">
        <v>970</v>
      </c>
      <c r="U172" s="268" t="s">
        <v>620</v>
      </c>
      <c r="V172" s="268" t="s">
        <v>1745</v>
      </c>
      <c r="W172" s="268" t="s">
        <v>1730</v>
      </c>
      <c r="X172" s="268"/>
      <c r="Y172" s="268" t="s">
        <v>1732</v>
      </c>
      <c r="Z172" s="268">
        <v>8</v>
      </c>
      <c r="AA172" s="269">
        <v>44378</v>
      </c>
      <c r="AB172" s="270">
        <v>1990</v>
      </c>
      <c r="AC172" s="270" t="s">
        <v>625</v>
      </c>
      <c r="AD172" s="270">
        <v>10.050000000000001</v>
      </c>
      <c r="AE172" s="268" t="s">
        <v>626</v>
      </c>
      <c r="AF172" s="268">
        <v>2021</v>
      </c>
      <c r="AG172" s="268">
        <v>7</v>
      </c>
    </row>
    <row r="173" spans="1:33">
      <c r="A173" s="268" t="s">
        <v>612</v>
      </c>
      <c r="B173" s="268" t="s">
        <v>1744</v>
      </c>
      <c r="C173" s="269">
        <v>44384</v>
      </c>
      <c r="D173" s="269" t="e">
        <f>VLOOKUP(B173,#REF!,3,0)</f>
        <v>#REF!</v>
      </c>
      <c r="E173" s="269">
        <v>44385</v>
      </c>
      <c r="F173" s="268" t="s">
        <v>614</v>
      </c>
      <c r="G173" s="268">
        <v>76135</v>
      </c>
      <c r="H173" s="268" t="s">
        <v>628</v>
      </c>
      <c r="I173" s="268" t="s">
        <v>616</v>
      </c>
      <c r="J173" s="268" t="s">
        <v>617</v>
      </c>
      <c r="K173" s="268">
        <v>92140</v>
      </c>
      <c r="L173" s="268">
        <v>2001</v>
      </c>
      <c r="M173" s="268">
        <v>11363</v>
      </c>
      <c r="N173" s="268" t="s">
        <v>614</v>
      </c>
      <c r="O173" s="268">
        <v>118983</v>
      </c>
      <c r="P173" s="268" t="s">
        <v>709</v>
      </c>
      <c r="Q173" s="268" t="s">
        <v>620</v>
      </c>
      <c r="R173" s="268" t="s">
        <v>620</v>
      </c>
      <c r="S173" s="268">
        <v>79397</v>
      </c>
      <c r="T173" s="268" t="s">
        <v>970</v>
      </c>
      <c r="U173" s="268" t="s">
        <v>620</v>
      </c>
      <c r="V173" s="268" t="s">
        <v>628</v>
      </c>
      <c r="W173" s="268" t="s">
        <v>1730</v>
      </c>
      <c r="X173" s="268"/>
      <c r="Y173" s="268" t="s">
        <v>1729</v>
      </c>
      <c r="Z173" s="268">
        <v>96</v>
      </c>
      <c r="AA173" s="269">
        <v>44384</v>
      </c>
      <c r="AB173" s="270">
        <v>0</v>
      </c>
      <c r="AC173" s="270" t="s">
        <v>625</v>
      </c>
      <c r="AD173" s="270">
        <v>-0.02</v>
      </c>
      <c r="AE173" s="268" t="s">
        <v>626</v>
      </c>
      <c r="AF173" s="268">
        <v>2021</v>
      </c>
      <c r="AG173" s="268">
        <v>7</v>
      </c>
    </row>
    <row r="174" spans="1:33">
      <c r="A174" s="268" t="s">
        <v>612</v>
      </c>
      <c r="B174" s="268" t="s">
        <v>1743</v>
      </c>
      <c r="C174" s="269">
        <v>44378</v>
      </c>
      <c r="D174" s="269" t="e">
        <f>VLOOKUP(B174,#REF!,3,0)</f>
        <v>#REF!</v>
      </c>
      <c r="E174" s="269">
        <v>44382</v>
      </c>
      <c r="F174" s="268" t="s">
        <v>614</v>
      </c>
      <c r="G174" s="268">
        <v>72440</v>
      </c>
      <c r="H174" s="268" t="s">
        <v>964</v>
      </c>
      <c r="I174" s="268" t="s">
        <v>616</v>
      </c>
      <c r="J174" s="268" t="s">
        <v>617</v>
      </c>
      <c r="K174" s="268">
        <v>92140</v>
      </c>
      <c r="L174" s="268">
        <v>2001</v>
      </c>
      <c r="M174" s="268">
        <v>11363</v>
      </c>
      <c r="N174" s="268" t="s">
        <v>614</v>
      </c>
      <c r="O174" s="268">
        <v>118983</v>
      </c>
      <c r="P174" s="268" t="s">
        <v>709</v>
      </c>
      <c r="Q174" s="268" t="s">
        <v>620</v>
      </c>
      <c r="R174" s="268" t="s">
        <v>620</v>
      </c>
      <c r="S174" s="268">
        <v>79397</v>
      </c>
      <c r="T174" s="268" t="s">
        <v>970</v>
      </c>
      <c r="U174" s="268" t="s">
        <v>620</v>
      </c>
      <c r="V174" s="268" t="s">
        <v>1742</v>
      </c>
      <c r="W174" s="268" t="s">
        <v>1730</v>
      </c>
      <c r="X174" s="268"/>
      <c r="Y174" s="268" t="s">
        <v>1732</v>
      </c>
      <c r="Z174" s="268">
        <v>9</v>
      </c>
      <c r="AA174" s="269">
        <v>44378</v>
      </c>
      <c r="AB174" s="270">
        <v>1990</v>
      </c>
      <c r="AC174" s="270" t="s">
        <v>625</v>
      </c>
      <c r="AD174" s="270">
        <v>10.050000000000001</v>
      </c>
      <c r="AE174" s="268" t="s">
        <v>626</v>
      </c>
      <c r="AF174" s="268">
        <v>2021</v>
      </c>
      <c r="AG174" s="268">
        <v>7</v>
      </c>
    </row>
    <row r="175" spans="1:33">
      <c r="A175" s="268" t="s">
        <v>612</v>
      </c>
      <c r="B175" s="268" t="s">
        <v>1741</v>
      </c>
      <c r="C175" s="269">
        <v>44384</v>
      </c>
      <c r="D175" s="269" t="e">
        <f>VLOOKUP(B175,#REF!,3,0)</f>
        <v>#REF!</v>
      </c>
      <c r="E175" s="269">
        <v>44385</v>
      </c>
      <c r="F175" s="268" t="s">
        <v>614</v>
      </c>
      <c r="G175" s="268">
        <v>76135</v>
      </c>
      <c r="H175" s="268" t="s">
        <v>628</v>
      </c>
      <c r="I175" s="268" t="s">
        <v>616</v>
      </c>
      <c r="J175" s="268" t="s">
        <v>617</v>
      </c>
      <c r="K175" s="268">
        <v>92140</v>
      </c>
      <c r="L175" s="268">
        <v>2001</v>
      </c>
      <c r="M175" s="268">
        <v>11363</v>
      </c>
      <c r="N175" s="268" t="s">
        <v>614</v>
      </c>
      <c r="O175" s="268">
        <v>118983</v>
      </c>
      <c r="P175" s="268" t="s">
        <v>709</v>
      </c>
      <c r="Q175" s="268" t="s">
        <v>620</v>
      </c>
      <c r="R175" s="268" t="s">
        <v>620</v>
      </c>
      <c r="S175" s="268">
        <v>79397</v>
      </c>
      <c r="T175" s="268" t="s">
        <v>970</v>
      </c>
      <c r="U175" s="268" t="s">
        <v>620</v>
      </c>
      <c r="V175" s="268" t="s">
        <v>628</v>
      </c>
      <c r="W175" s="268" t="s">
        <v>1730</v>
      </c>
      <c r="X175" s="268"/>
      <c r="Y175" s="268" t="s">
        <v>1729</v>
      </c>
      <c r="Z175" s="268">
        <v>97</v>
      </c>
      <c r="AA175" s="269">
        <v>44384</v>
      </c>
      <c r="AB175" s="270">
        <v>0</v>
      </c>
      <c r="AC175" s="270" t="s">
        <v>625</v>
      </c>
      <c r="AD175" s="270">
        <v>-0.02</v>
      </c>
      <c r="AE175" s="268" t="s">
        <v>626</v>
      </c>
      <c r="AF175" s="268">
        <v>2021</v>
      </c>
      <c r="AG175" s="268">
        <v>7</v>
      </c>
    </row>
    <row r="176" spans="1:33">
      <c r="A176" s="268" t="s">
        <v>612</v>
      </c>
      <c r="B176" s="268" t="s">
        <v>1740</v>
      </c>
      <c r="C176" s="269">
        <v>44378</v>
      </c>
      <c r="D176" s="269" t="e">
        <f>VLOOKUP(B176,#REF!,3,0)</f>
        <v>#REF!</v>
      </c>
      <c r="E176" s="269">
        <v>44382</v>
      </c>
      <c r="F176" s="268" t="s">
        <v>614</v>
      </c>
      <c r="G176" s="268">
        <v>72440</v>
      </c>
      <c r="H176" s="268" t="s">
        <v>964</v>
      </c>
      <c r="I176" s="268" t="s">
        <v>616</v>
      </c>
      <c r="J176" s="268" t="s">
        <v>617</v>
      </c>
      <c r="K176" s="268">
        <v>92140</v>
      </c>
      <c r="L176" s="268">
        <v>2001</v>
      </c>
      <c r="M176" s="268">
        <v>11363</v>
      </c>
      <c r="N176" s="268" t="s">
        <v>614</v>
      </c>
      <c r="O176" s="268">
        <v>118983</v>
      </c>
      <c r="P176" s="268" t="s">
        <v>709</v>
      </c>
      <c r="Q176" s="268" t="s">
        <v>620</v>
      </c>
      <c r="R176" s="268" t="s">
        <v>620</v>
      </c>
      <c r="S176" s="268">
        <v>79397</v>
      </c>
      <c r="T176" s="268" t="s">
        <v>970</v>
      </c>
      <c r="U176" s="268" t="s">
        <v>620</v>
      </c>
      <c r="V176" s="268" t="s">
        <v>1739</v>
      </c>
      <c r="W176" s="268" t="s">
        <v>1730</v>
      </c>
      <c r="X176" s="268"/>
      <c r="Y176" s="268" t="s">
        <v>1732</v>
      </c>
      <c r="Z176" s="268">
        <v>10</v>
      </c>
      <c r="AA176" s="269">
        <v>44378</v>
      </c>
      <c r="AB176" s="270">
        <v>1990</v>
      </c>
      <c r="AC176" s="270" t="s">
        <v>625</v>
      </c>
      <c r="AD176" s="270">
        <v>10.050000000000001</v>
      </c>
      <c r="AE176" s="268" t="s">
        <v>626</v>
      </c>
      <c r="AF176" s="268">
        <v>2021</v>
      </c>
      <c r="AG176" s="268">
        <v>7</v>
      </c>
    </row>
    <row r="177" spans="1:33">
      <c r="A177" s="268" t="s">
        <v>612</v>
      </c>
      <c r="B177" s="268" t="s">
        <v>1738</v>
      </c>
      <c r="C177" s="269">
        <v>44384</v>
      </c>
      <c r="D177" s="269" t="e">
        <f>VLOOKUP(B177,#REF!,3,0)</f>
        <v>#REF!</v>
      </c>
      <c r="E177" s="269">
        <v>44385</v>
      </c>
      <c r="F177" s="268" t="s">
        <v>614</v>
      </c>
      <c r="G177" s="268">
        <v>76135</v>
      </c>
      <c r="H177" s="268" t="s">
        <v>628</v>
      </c>
      <c r="I177" s="268" t="s">
        <v>616</v>
      </c>
      <c r="J177" s="268" t="s">
        <v>617</v>
      </c>
      <c r="K177" s="268">
        <v>92140</v>
      </c>
      <c r="L177" s="268">
        <v>2001</v>
      </c>
      <c r="M177" s="268">
        <v>11363</v>
      </c>
      <c r="N177" s="268" t="s">
        <v>614</v>
      </c>
      <c r="O177" s="268">
        <v>118983</v>
      </c>
      <c r="P177" s="268" t="s">
        <v>709</v>
      </c>
      <c r="Q177" s="268" t="s">
        <v>620</v>
      </c>
      <c r="R177" s="268" t="s">
        <v>620</v>
      </c>
      <c r="S177" s="268">
        <v>79397</v>
      </c>
      <c r="T177" s="268" t="s">
        <v>970</v>
      </c>
      <c r="U177" s="268" t="s">
        <v>620</v>
      </c>
      <c r="V177" s="268" t="s">
        <v>628</v>
      </c>
      <c r="W177" s="268" t="s">
        <v>1730</v>
      </c>
      <c r="X177" s="268"/>
      <c r="Y177" s="268" t="s">
        <v>1729</v>
      </c>
      <c r="Z177" s="268">
        <v>98</v>
      </c>
      <c r="AA177" s="269">
        <v>44384</v>
      </c>
      <c r="AB177" s="270">
        <v>0</v>
      </c>
      <c r="AC177" s="270" t="s">
        <v>625</v>
      </c>
      <c r="AD177" s="270">
        <v>-0.02</v>
      </c>
      <c r="AE177" s="268" t="s">
        <v>626</v>
      </c>
      <c r="AF177" s="268">
        <v>2021</v>
      </c>
      <c r="AG177" s="268">
        <v>7</v>
      </c>
    </row>
    <row r="178" spans="1:33">
      <c r="A178" s="268" t="s">
        <v>612</v>
      </c>
      <c r="B178" s="268" t="s">
        <v>1737</v>
      </c>
      <c r="C178" s="269">
        <v>44378</v>
      </c>
      <c r="D178" s="269" t="e">
        <f>VLOOKUP(B178,#REF!,3,0)</f>
        <v>#REF!</v>
      </c>
      <c r="E178" s="269">
        <v>44382</v>
      </c>
      <c r="F178" s="268" t="s">
        <v>614</v>
      </c>
      <c r="G178" s="268">
        <v>72440</v>
      </c>
      <c r="H178" s="268" t="s">
        <v>964</v>
      </c>
      <c r="I178" s="268" t="s">
        <v>616</v>
      </c>
      <c r="J178" s="268" t="s">
        <v>617</v>
      </c>
      <c r="K178" s="268">
        <v>92140</v>
      </c>
      <c r="L178" s="268">
        <v>2001</v>
      </c>
      <c r="M178" s="268">
        <v>11363</v>
      </c>
      <c r="N178" s="268" t="s">
        <v>614</v>
      </c>
      <c r="O178" s="268">
        <v>118983</v>
      </c>
      <c r="P178" s="268" t="s">
        <v>709</v>
      </c>
      <c r="Q178" s="268" t="s">
        <v>620</v>
      </c>
      <c r="R178" s="268" t="s">
        <v>620</v>
      </c>
      <c r="S178" s="268">
        <v>79397</v>
      </c>
      <c r="T178" s="268" t="s">
        <v>970</v>
      </c>
      <c r="U178" s="268" t="s">
        <v>620</v>
      </c>
      <c r="V178" s="268" t="s">
        <v>1736</v>
      </c>
      <c r="W178" s="268" t="s">
        <v>1730</v>
      </c>
      <c r="X178" s="268"/>
      <c r="Y178" s="268" t="s">
        <v>1732</v>
      </c>
      <c r="Z178" s="268">
        <v>11</v>
      </c>
      <c r="AA178" s="269">
        <v>44378</v>
      </c>
      <c r="AB178" s="270">
        <v>1990</v>
      </c>
      <c r="AC178" s="270" t="s">
        <v>625</v>
      </c>
      <c r="AD178" s="270">
        <v>10.050000000000001</v>
      </c>
      <c r="AE178" s="268" t="s">
        <v>626</v>
      </c>
      <c r="AF178" s="268">
        <v>2021</v>
      </c>
      <c r="AG178" s="268">
        <v>7</v>
      </c>
    </row>
    <row r="179" spans="1:33">
      <c r="A179" s="268" t="s">
        <v>612</v>
      </c>
      <c r="B179" s="268" t="s">
        <v>1735</v>
      </c>
      <c r="C179" s="269">
        <v>44384</v>
      </c>
      <c r="D179" s="269" t="e">
        <f>VLOOKUP(B179,#REF!,3,0)</f>
        <v>#REF!</v>
      </c>
      <c r="E179" s="269">
        <v>44385</v>
      </c>
      <c r="F179" s="268" t="s">
        <v>614</v>
      </c>
      <c r="G179" s="268">
        <v>76135</v>
      </c>
      <c r="H179" s="268" t="s">
        <v>628</v>
      </c>
      <c r="I179" s="268" t="s">
        <v>616</v>
      </c>
      <c r="J179" s="268" t="s">
        <v>617</v>
      </c>
      <c r="K179" s="268">
        <v>92140</v>
      </c>
      <c r="L179" s="268">
        <v>2001</v>
      </c>
      <c r="M179" s="268">
        <v>11363</v>
      </c>
      <c r="N179" s="268" t="s">
        <v>614</v>
      </c>
      <c r="O179" s="268">
        <v>118983</v>
      </c>
      <c r="P179" s="268" t="s">
        <v>709</v>
      </c>
      <c r="Q179" s="268" t="s">
        <v>620</v>
      </c>
      <c r="R179" s="268" t="s">
        <v>620</v>
      </c>
      <c r="S179" s="268">
        <v>79397</v>
      </c>
      <c r="T179" s="268" t="s">
        <v>970</v>
      </c>
      <c r="U179" s="268" t="s">
        <v>620</v>
      </c>
      <c r="V179" s="268" t="s">
        <v>628</v>
      </c>
      <c r="W179" s="268" t="s">
        <v>1730</v>
      </c>
      <c r="X179" s="268"/>
      <c r="Y179" s="268" t="s">
        <v>1729</v>
      </c>
      <c r="Z179" s="268">
        <v>99</v>
      </c>
      <c r="AA179" s="269">
        <v>44384</v>
      </c>
      <c r="AB179" s="270">
        <v>0</v>
      </c>
      <c r="AC179" s="270" t="s">
        <v>625</v>
      </c>
      <c r="AD179" s="270">
        <v>-0.02</v>
      </c>
      <c r="AE179" s="268" t="s">
        <v>626</v>
      </c>
      <c r="AF179" s="268">
        <v>2021</v>
      </c>
      <c r="AG179" s="268">
        <v>7</v>
      </c>
    </row>
    <row r="180" spans="1:33">
      <c r="A180" s="268" t="s">
        <v>612</v>
      </c>
      <c r="B180" s="268" t="s">
        <v>1734</v>
      </c>
      <c r="C180" s="269">
        <v>44378</v>
      </c>
      <c r="D180" s="269" t="e">
        <f>VLOOKUP(B180,#REF!,3,0)</f>
        <v>#REF!</v>
      </c>
      <c r="E180" s="269">
        <v>44382</v>
      </c>
      <c r="F180" s="268" t="s">
        <v>614</v>
      </c>
      <c r="G180" s="268">
        <v>72440</v>
      </c>
      <c r="H180" s="268" t="s">
        <v>964</v>
      </c>
      <c r="I180" s="268" t="s">
        <v>616</v>
      </c>
      <c r="J180" s="268" t="s">
        <v>617</v>
      </c>
      <c r="K180" s="268">
        <v>92140</v>
      </c>
      <c r="L180" s="268">
        <v>2001</v>
      </c>
      <c r="M180" s="268">
        <v>11363</v>
      </c>
      <c r="N180" s="268" t="s">
        <v>614</v>
      </c>
      <c r="O180" s="268">
        <v>118983</v>
      </c>
      <c r="P180" s="268" t="s">
        <v>709</v>
      </c>
      <c r="Q180" s="268" t="s">
        <v>620</v>
      </c>
      <c r="R180" s="268" t="s">
        <v>620</v>
      </c>
      <c r="S180" s="268">
        <v>79397</v>
      </c>
      <c r="T180" s="268" t="s">
        <v>970</v>
      </c>
      <c r="U180" s="268" t="s">
        <v>620</v>
      </c>
      <c r="V180" s="268" t="s">
        <v>1733</v>
      </c>
      <c r="W180" s="268" t="s">
        <v>1730</v>
      </c>
      <c r="X180" s="268"/>
      <c r="Y180" s="268" t="s">
        <v>1732</v>
      </c>
      <c r="Z180" s="268">
        <v>12</v>
      </c>
      <c r="AA180" s="269">
        <v>44378</v>
      </c>
      <c r="AB180" s="270">
        <v>552.80999999999995</v>
      </c>
      <c r="AC180" s="270" t="s">
        <v>625</v>
      </c>
      <c r="AD180" s="270">
        <v>2.79</v>
      </c>
      <c r="AE180" s="268" t="s">
        <v>626</v>
      </c>
      <c r="AF180" s="268">
        <v>2021</v>
      </c>
      <c r="AG180" s="268">
        <v>7</v>
      </c>
    </row>
    <row r="181" spans="1:33">
      <c r="A181" s="268" t="s">
        <v>612</v>
      </c>
      <c r="B181" s="268" t="s">
        <v>1731</v>
      </c>
      <c r="C181" s="269">
        <v>44384</v>
      </c>
      <c r="D181" s="269" t="e">
        <f>VLOOKUP(B181,#REF!,3,0)</f>
        <v>#REF!</v>
      </c>
      <c r="E181" s="269">
        <v>44385</v>
      </c>
      <c r="F181" s="268" t="s">
        <v>614</v>
      </c>
      <c r="G181" s="268">
        <v>76135</v>
      </c>
      <c r="H181" s="268" t="s">
        <v>628</v>
      </c>
      <c r="I181" s="268" t="s">
        <v>616</v>
      </c>
      <c r="J181" s="268" t="s">
        <v>617</v>
      </c>
      <c r="K181" s="268">
        <v>92140</v>
      </c>
      <c r="L181" s="268">
        <v>2001</v>
      </c>
      <c r="M181" s="268">
        <v>11363</v>
      </c>
      <c r="N181" s="268" t="s">
        <v>614</v>
      </c>
      <c r="O181" s="268">
        <v>118983</v>
      </c>
      <c r="P181" s="268" t="s">
        <v>709</v>
      </c>
      <c r="Q181" s="268" t="s">
        <v>620</v>
      </c>
      <c r="R181" s="268" t="s">
        <v>620</v>
      </c>
      <c r="S181" s="268">
        <v>79397</v>
      </c>
      <c r="T181" s="268" t="s">
        <v>970</v>
      </c>
      <c r="U181" s="268" t="s">
        <v>620</v>
      </c>
      <c r="V181" s="268" t="s">
        <v>628</v>
      </c>
      <c r="W181" s="268" t="s">
        <v>1730</v>
      </c>
      <c r="X181" s="268"/>
      <c r="Y181" s="268" t="s">
        <v>1729</v>
      </c>
      <c r="Z181" s="268">
        <v>100</v>
      </c>
      <c r="AA181" s="269">
        <v>44384</v>
      </c>
      <c r="AB181" s="270">
        <v>0</v>
      </c>
      <c r="AC181" s="270" t="s">
        <v>625</v>
      </c>
      <c r="AD181" s="270">
        <v>-0.01</v>
      </c>
      <c r="AE181" s="268" t="s">
        <v>626</v>
      </c>
      <c r="AF181" s="268">
        <v>2021</v>
      </c>
      <c r="AG181" s="268">
        <v>7</v>
      </c>
    </row>
    <row r="182" spans="1:33">
      <c r="A182" s="268" t="s">
        <v>612</v>
      </c>
      <c r="B182" s="268" t="s">
        <v>1728</v>
      </c>
      <c r="C182" s="269">
        <v>44398</v>
      </c>
      <c r="D182" s="269" t="e">
        <f>VLOOKUP(B182,#REF!,3,0)</f>
        <v>#REF!</v>
      </c>
      <c r="E182" s="269">
        <v>44398</v>
      </c>
      <c r="F182" s="268" t="s">
        <v>614</v>
      </c>
      <c r="G182" s="268">
        <v>74205</v>
      </c>
      <c r="H182" s="268" t="s">
        <v>1172</v>
      </c>
      <c r="I182" s="268" t="s">
        <v>616</v>
      </c>
      <c r="J182" s="268" t="s">
        <v>617</v>
      </c>
      <c r="K182" s="268">
        <v>92140</v>
      </c>
      <c r="L182" s="268">
        <v>2001</v>
      </c>
      <c r="M182" s="268">
        <v>11363</v>
      </c>
      <c r="N182" s="268" t="s">
        <v>614</v>
      </c>
      <c r="O182" s="268">
        <v>118983</v>
      </c>
      <c r="P182" s="268" t="s">
        <v>1236</v>
      </c>
      <c r="Q182" s="268" t="s">
        <v>619</v>
      </c>
      <c r="R182" s="268" t="s">
        <v>620</v>
      </c>
      <c r="S182" s="268">
        <v>95134</v>
      </c>
      <c r="T182" s="268" t="s">
        <v>1237</v>
      </c>
      <c r="U182" s="268" t="s">
        <v>620</v>
      </c>
      <c r="V182" s="268" t="s">
        <v>1727</v>
      </c>
      <c r="W182" s="268" t="s">
        <v>1726</v>
      </c>
      <c r="X182" s="268"/>
      <c r="Y182" s="268" t="s">
        <v>1725</v>
      </c>
      <c r="Z182" s="268">
        <v>18</v>
      </c>
      <c r="AA182" s="269">
        <v>44398</v>
      </c>
      <c r="AB182" s="270">
        <v>451500</v>
      </c>
      <c r="AC182" s="270" t="s">
        <v>625</v>
      </c>
      <c r="AD182" s="270">
        <v>2274.56</v>
      </c>
      <c r="AE182" s="268" t="s">
        <v>626</v>
      </c>
      <c r="AF182" s="268">
        <v>2021</v>
      </c>
      <c r="AG182" s="268">
        <v>7</v>
      </c>
    </row>
    <row r="183" spans="1:33">
      <c r="A183" s="268" t="s">
        <v>612</v>
      </c>
      <c r="B183" s="268" t="s">
        <v>1724</v>
      </c>
      <c r="C183" s="269">
        <v>44403</v>
      </c>
      <c r="D183" s="269" t="e">
        <f>VLOOKUP(B183,#REF!,3,0)</f>
        <v>#REF!</v>
      </c>
      <c r="E183" s="269">
        <v>44403</v>
      </c>
      <c r="F183" s="268" t="s">
        <v>614</v>
      </c>
      <c r="G183" s="268">
        <v>72125</v>
      </c>
      <c r="H183" s="268" t="s">
        <v>1131</v>
      </c>
      <c r="I183" s="268" t="s">
        <v>616</v>
      </c>
      <c r="J183" s="268" t="s">
        <v>617</v>
      </c>
      <c r="K183" s="268">
        <v>92140</v>
      </c>
      <c r="L183" s="268">
        <v>2001</v>
      </c>
      <c r="M183" s="268">
        <v>11363</v>
      </c>
      <c r="N183" s="268" t="s">
        <v>614</v>
      </c>
      <c r="O183" s="268">
        <v>118983</v>
      </c>
      <c r="P183" s="268" t="s">
        <v>618</v>
      </c>
      <c r="Q183" s="268" t="s">
        <v>619</v>
      </c>
      <c r="R183" s="268" t="s">
        <v>620</v>
      </c>
      <c r="S183" s="268">
        <v>95358</v>
      </c>
      <c r="T183" s="268" t="s">
        <v>1126</v>
      </c>
      <c r="U183" s="268" t="s">
        <v>620</v>
      </c>
      <c r="V183" s="268" t="s">
        <v>1723</v>
      </c>
      <c r="W183" s="268" t="s">
        <v>1717</v>
      </c>
      <c r="X183" s="268"/>
      <c r="Y183" s="268" t="s">
        <v>1719</v>
      </c>
      <c r="Z183" s="268">
        <v>11</v>
      </c>
      <c r="AA183" s="269">
        <v>44403</v>
      </c>
      <c r="AB183" s="270">
        <v>150735</v>
      </c>
      <c r="AC183" s="270" t="s">
        <v>625</v>
      </c>
      <c r="AD183" s="270">
        <v>760.9</v>
      </c>
      <c r="AE183" s="268" t="s">
        <v>626</v>
      </c>
      <c r="AF183" s="268">
        <v>2021</v>
      </c>
      <c r="AG183" s="268">
        <v>7</v>
      </c>
    </row>
    <row r="184" spans="1:33">
      <c r="A184" s="268" t="s">
        <v>612</v>
      </c>
      <c r="B184" s="268" t="s">
        <v>1722</v>
      </c>
      <c r="C184" s="269">
        <v>44405</v>
      </c>
      <c r="D184" s="269" t="e">
        <f>VLOOKUP(B184,#REF!,3,0)</f>
        <v>#REF!</v>
      </c>
      <c r="E184" s="269">
        <v>44405</v>
      </c>
      <c r="F184" s="268" t="s">
        <v>614</v>
      </c>
      <c r="G184" s="268">
        <v>76135</v>
      </c>
      <c r="H184" s="268" t="s">
        <v>628</v>
      </c>
      <c r="I184" s="268" t="s">
        <v>616</v>
      </c>
      <c r="J184" s="268" t="s">
        <v>617</v>
      </c>
      <c r="K184" s="268">
        <v>92140</v>
      </c>
      <c r="L184" s="268">
        <v>2001</v>
      </c>
      <c r="M184" s="268">
        <v>11363</v>
      </c>
      <c r="N184" s="268" t="s">
        <v>614</v>
      </c>
      <c r="O184" s="268">
        <v>118983</v>
      </c>
      <c r="P184" s="268" t="s">
        <v>618</v>
      </c>
      <c r="Q184" s="268" t="s">
        <v>619</v>
      </c>
      <c r="R184" s="268" t="s">
        <v>620</v>
      </c>
      <c r="S184" s="268">
        <v>95358</v>
      </c>
      <c r="T184" s="268" t="s">
        <v>1126</v>
      </c>
      <c r="U184" s="268" t="s">
        <v>620</v>
      </c>
      <c r="V184" s="268" t="s">
        <v>628</v>
      </c>
      <c r="W184" s="268" t="s">
        <v>1717</v>
      </c>
      <c r="X184" s="268"/>
      <c r="Y184" s="268" t="s">
        <v>1716</v>
      </c>
      <c r="Z184" s="268">
        <v>73</v>
      </c>
      <c r="AA184" s="269">
        <v>44405</v>
      </c>
      <c r="AB184" s="270">
        <v>0</v>
      </c>
      <c r="AC184" s="270" t="s">
        <v>625</v>
      </c>
      <c r="AD184" s="270">
        <v>-1.54</v>
      </c>
      <c r="AE184" s="268" t="s">
        <v>626</v>
      </c>
      <c r="AF184" s="268">
        <v>2021</v>
      </c>
      <c r="AG184" s="268">
        <v>7</v>
      </c>
    </row>
    <row r="185" spans="1:33">
      <c r="A185" s="268" t="s">
        <v>612</v>
      </c>
      <c r="B185" s="268" t="s">
        <v>1721</v>
      </c>
      <c r="C185" s="269">
        <v>44403</v>
      </c>
      <c r="D185" s="269" t="e">
        <f>VLOOKUP(B185,#REF!,3,0)</f>
        <v>#REF!</v>
      </c>
      <c r="E185" s="269">
        <v>44403</v>
      </c>
      <c r="F185" s="268" t="s">
        <v>614</v>
      </c>
      <c r="G185" s="268">
        <v>72125</v>
      </c>
      <c r="H185" s="268" t="s">
        <v>1131</v>
      </c>
      <c r="I185" s="268" t="s">
        <v>616</v>
      </c>
      <c r="J185" s="268" t="s">
        <v>617</v>
      </c>
      <c r="K185" s="268">
        <v>92140</v>
      </c>
      <c r="L185" s="268">
        <v>2001</v>
      </c>
      <c r="M185" s="268">
        <v>11363</v>
      </c>
      <c r="N185" s="268" t="s">
        <v>614</v>
      </c>
      <c r="O185" s="268">
        <v>118983</v>
      </c>
      <c r="P185" s="268" t="s">
        <v>618</v>
      </c>
      <c r="Q185" s="268" t="s">
        <v>619</v>
      </c>
      <c r="R185" s="268" t="s">
        <v>620</v>
      </c>
      <c r="S185" s="268">
        <v>95358</v>
      </c>
      <c r="T185" s="268" t="s">
        <v>1126</v>
      </c>
      <c r="U185" s="268" t="s">
        <v>620</v>
      </c>
      <c r="V185" s="268" t="s">
        <v>1720</v>
      </c>
      <c r="W185" s="268" t="s">
        <v>1717</v>
      </c>
      <c r="X185" s="268"/>
      <c r="Y185" s="268" t="s">
        <v>1719</v>
      </c>
      <c r="Z185" s="268">
        <v>12</v>
      </c>
      <c r="AA185" s="269">
        <v>44403</v>
      </c>
      <c r="AB185" s="270">
        <v>242000</v>
      </c>
      <c r="AC185" s="270" t="s">
        <v>625</v>
      </c>
      <c r="AD185" s="270">
        <v>1221.6099999999999</v>
      </c>
      <c r="AE185" s="268" t="s">
        <v>626</v>
      </c>
      <c r="AF185" s="268">
        <v>2021</v>
      </c>
      <c r="AG185" s="268">
        <v>7</v>
      </c>
    </row>
    <row r="186" spans="1:33">
      <c r="A186" s="268" t="s">
        <v>612</v>
      </c>
      <c r="B186" s="268" t="s">
        <v>1718</v>
      </c>
      <c r="C186" s="269">
        <v>44405</v>
      </c>
      <c r="D186" s="269" t="e">
        <f>VLOOKUP(B186,#REF!,3,0)</f>
        <v>#REF!</v>
      </c>
      <c r="E186" s="269">
        <v>44405</v>
      </c>
      <c r="F186" s="268" t="s">
        <v>614</v>
      </c>
      <c r="G186" s="268">
        <v>76135</v>
      </c>
      <c r="H186" s="268" t="s">
        <v>628</v>
      </c>
      <c r="I186" s="268" t="s">
        <v>616</v>
      </c>
      <c r="J186" s="268" t="s">
        <v>617</v>
      </c>
      <c r="K186" s="268">
        <v>92140</v>
      </c>
      <c r="L186" s="268">
        <v>2001</v>
      </c>
      <c r="M186" s="268">
        <v>11363</v>
      </c>
      <c r="N186" s="268" t="s">
        <v>614</v>
      </c>
      <c r="O186" s="268">
        <v>118983</v>
      </c>
      <c r="P186" s="268" t="s">
        <v>618</v>
      </c>
      <c r="Q186" s="268" t="s">
        <v>619</v>
      </c>
      <c r="R186" s="268" t="s">
        <v>620</v>
      </c>
      <c r="S186" s="268">
        <v>95358</v>
      </c>
      <c r="T186" s="268" t="s">
        <v>1126</v>
      </c>
      <c r="U186" s="268" t="s">
        <v>620</v>
      </c>
      <c r="V186" s="268" t="s">
        <v>628</v>
      </c>
      <c r="W186" s="268" t="s">
        <v>1717</v>
      </c>
      <c r="X186" s="268"/>
      <c r="Y186" s="268" t="s">
        <v>1716</v>
      </c>
      <c r="Z186" s="268">
        <v>74</v>
      </c>
      <c r="AA186" s="269">
        <v>44405</v>
      </c>
      <c r="AB186" s="270">
        <v>0</v>
      </c>
      <c r="AC186" s="270" t="s">
        <v>625</v>
      </c>
      <c r="AD186" s="270">
        <v>-2.46</v>
      </c>
      <c r="AE186" s="268" t="s">
        <v>626</v>
      </c>
      <c r="AF186" s="268">
        <v>2021</v>
      </c>
      <c r="AG186" s="268">
        <v>7</v>
      </c>
    </row>
    <row r="187" spans="1:33">
      <c r="A187" s="268" t="s">
        <v>612</v>
      </c>
      <c r="B187" s="268" t="s">
        <v>1715</v>
      </c>
      <c r="C187" s="269">
        <v>44410</v>
      </c>
      <c r="D187" s="269" t="e">
        <f>VLOOKUP(B187,#REF!,3,0)</f>
        <v>#REF!</v>
      </c>
      <c r="E187" s="269">
        <v>44410</v>
      </c>
      <c r="F187" s="268" t="s">
        <v>614</v>
      </c>
      <c r="G187" s="268">
        <v>74205</v>
      </c>
      <c r="H187" s="268" t="s">
        <v>1172</v>
      </c>
      <c r="I187" s="268" t="s">
        <v>616</v>
      </c>
      <c r="J187" s="268" t="s">
        <v>617</v>
      </c>
      <c r="K187" s="268">
        <v>92140</v>
      </c>
      <c r="L187" s="268">
        <v>2001</v>
      </c>
      <c r="M187" s="268">
        <v>11363</v>
      </c>
      <c r="N187" s="268" t="s">
        <v>614</v>
      </c>
      <c r="O187" s="268">
        <v>118983</v>
      </c>
      <c r="P187" s="268" t="s">
        <v>1236</v>
      </c>
      <c r="Q187" s="268" t="s">
        <v>619</v>
      </c>
      <c r="R187" s="268" t="s">
        <v>620</v>
      </c>
      <c r="S187" s="268">
        <v>95134</v>
      </c>
      <c r="T187" s="268" t="s">
        <v>1237</v>
      </c>
      <c r="U187" s="268" t="s">
        <v>620</v>
      </c>
      <c r="V187" s="268" t="s">
        <v>1714</v>
      </c>
      <c r="W187" s="268" t="s">
        <v>1711</v>
      </c>
      <c r="X187" s="268"/>
      <c r="Y187" s="268" t="s">
        <v>1713</v>
      </c>
      <c r="Z187" s="268">
        <v>20</v>
      </c>
      <c r="AA187" s="269">
        <v>44410</v>
      </c>
      <c r="AB187" s="270">
        <v>451500</v>
      </c>
      <c r="AC187" s="270" t="s">
        <v>625</v>
      </c>
      <c r="AD187" s="270">
        <v>2274.56</v>
      </c>
      <c r="AE187" s="268" t="s">
        <v>626</v>
      </c>
      <c r="AF187" s="268">
        <v>2021</v>
      </c>
      <c r="AG187" s="268">
        <v>8</v>
      </c>
    </row>
    <row r="188" spans="1:33">
      <c r="A188" s="268" t="s">
        <v>612</v>
      </c>
      <c r="B188" s="268" t="s">
        <v>1712</v>
      </c>
      <c r="C188" s="269">
        <v>44412</v>
      </c>
      <c r="D188" s="269" t="e">
        <f>VLOOKUP(B188,#REF!,3,0)</f>
        <v>#REF!</v>
      </c>
      <c r="E188" s="269">
        <v>44413</v>
      </c>
      <c r="F188" s="268" t="s">
        <v>614</v>
      </c>
      <c r="G188" s="268">
        <v>76135</v>
      </c>
      <c r="H188" s="268" t="s">
        <v>628</v>
      </c>
      <c r="I188" s="268" t="s">
        <v>616</v>
      </c>
      <c r="J188" s="268" t="s">
        <v>617</v>
      </c>
      <c r="K188" s="268">
        <v>92140</v>
      </c>
      <c r="L188" s="268">
        <v>2001</v>
      </c>
      <c r="M188" s="268">
        <v>11363</v>
      </c>
      <c r="N188" s="268" t="s">
        <v>614</v>
      </c>
      <c r="O188" s="268">
        <v>118983</v>
      </c>
      <c r="P188" s="268" t="s">
        <v>1236</v>
      </c>
      <c r="Q188" s="268" t="s">
        <v>619</v>
      </c>
      <c r="R188" s="268" t="s">
        <v>620</v>
      </c>
      <c r="S188" s="268">
        <v>95134</v>
      </c>
      <c r="T188" s="268" t="s">
        <v>1237</v>
      </c>
      <c r="U188" s="268" t="s">
        <v>620</v>
      </c>
      <c r="V188" s="268" t="s">
        <v>628</v>
      </c>
      <c r="W188" s="268" t="s">
        <v>1711</v>
      </c>
      <c r="X188" s="268"/>
      <c r="Y188" s="268" t="s">
        <v>1705</v>
      </c>
      <c r="Z188" s="268">
        <v>78</v>
      </c>
      <c r="AA188" s="269">
        <v>44412</v>
      </c>
      <c r="AB188" s="270">
        <v>0</v>
      </c>
      <c r="AC188" s="270" t="s">
        <v>625</v>
      </c>
      <c r="AD188" s="270">
        <v>-5.72</v>
      </c>
      <c r="AE188" s="268" t="s">
        <v>626</v>
      </c>
      <c r="AF188" s="268">
        <v>2021</v>
      </c>
      <c r="AG188" s="268">
        <v>8</v>
      </c>
    </row>
    <row r="189" spans="1:33">
      <c r="A189" s="268" t="s">
        <v>612</v>
      </c>
      <c r="B189" s="268" t="s">
        <v>1710</v>
      </c>
      <c r="C189" s="269">
        <v>44411</v>
      </c>
      <c r="D189" s="269" t="e">
        <f>VLOOKUP(B189,#REF!,3,0)</f>
        <v>#REF!</v>
      </c>
      <c r="E189" s="269">
        <v>44412</v>
      </c>
      <c r="F189" s="268" t="s">
        <v>614</v>
      </c>
      <c r="G189" s="268">
        <v>72125</v>
      </c>
      <c r="H189" s="268" t="s">
        <v>1131</v>
      </c>
      <c r="I189" s="268" t="s">
        <v>616</v>
      </c>
      <c r="J189" s="268" t="s">
        <v>617</v>
      </c>
      <c r="K189" s="268">
        <v>92140</v>
      </c>
      <c r="L189" s="268">
        <v>2001</v>
      </c>
      <c r="M189" s="268">
        <v>11363</v>
      </c>
      <c r="N189" s="268" t="s">
        <v>614</v>
      </c>
      <c r="O189" s="268">
        <v>118983</v>
      </c>
      <c r="P189" s="268" t="s">
        <v>1013</v>
      </c>
      <c r="Q189" s="268" t="s">
        <v>619</v>
      </c>
      <c r="R189" s="268" t="s">
        <v>620</v>
      </c>
      <c r="S189" s="268">
        <v>95358</v>
      </c>
      <c r="T189" s="268" t="s">
        <v>1126</v>
      </c>
      <c r="U189" s="268" t="s">
        <v>620</v>
      </c>
      <c r="V189" s="268" t="s">
        <v>1709</v>
      </c>
      <c r="W189" s="268" t="s">
        <v>1706</v>
      </c>
      <c r="X189" s="268"/>
      <c r="Y189" s="268" t="s">
        <v>1708</v>
      </c>
      <c r="Z189" s="268">
        <v>15</v>
      </c>
      <c r="AA189" s="269">
        <v>44411</v>
      </c>
      <c r="AB189" s="270">
        <v>124942.16</v>
      </c>
      <c r="AC189" s="270" t="s">
        <v>625</v>
      </c>
      <c r="AD189" s="270">
        <v>629.42999999999995</v>
      </c>
      <c r="AE189" s="268" t="s">
        <v>626</v>
      </c>
      <c r="AF189" s="268">
        <v>2021</v>
      </c>
      <c r="AG189" s="268">
        <v>8</v>
      </c>
    </row>
    <row r="190" spans="1:33">
      <c r="A190" s="268" t="s">
        <v>612</v>
      </c>
      <c r="B190" s="268" t="s">
        <v>1707</v>
      </c>
      <c r="C190" s="269">
        <v>44412</v>
      </c>
      <c r="D190" s="269" t="e">
        <f>VLOOKUP(B190,#REF!,3,0)</f>
        <v>#REF!</v>
      </c>
      <c r="E190" s="269">
        <v>44413</v>
      </c>
      <c r="F190" s="268" t="s">
        <v>614</v>
      </c>
      <c r="G190" s="268">
        <v>76135</v>
      </c>
      <c r="H190" s="268" t="s">
        <v>628</v>
      </c>
      <c r="I190" s="268" t="s">
        <v>616</v>
      </c>
      <c r="J190" s="268" t="s">
        <v>617</v>
      </c>
      <c r="K190" s="268">
        <v>92140</v>
      </c>
      <c r="L190" s="268">
        <v>2001</v>
      </c>
      <c r="M190" s="268">
        <v>11363</v>
      </c>
      <c r="N190" s="268" t="s">
        <v>614</v>
      </c>
      <c r="O190" s="268">
        <v>118983</v>
      </c>
      <c r="P190" s="268" t="s">
        <v>1013</v>
      </c>
      <c r="Q190" s="268" t="s">
        <v>619</v>
      </c>
      <c r="R190" s="268" t="s">
        <v>620</v>
      </c>
      <c r="S190" s="268">
        <v>95358</v>
      </c>
      <c r="T190" s="268" t="s">
        <v>1126</v>
      </c>
      <c r="U190" s="268" t="s">
        <v>620</v>
      </c>
      <c r="V190" s="268" t="s">
        <v>628</v>
      </c>
      <c r="W190" s="268" t="s">
        <v>1706</v>
      </c>
      <c r="X190" s="268"/>
      <c r="Y190" s="268" t="s">
        <v>1705</v>
      </c>
      <c r="Z190" s="268">
        <v>77</v>
      </c>
      <c r="AA190" s="269">
        <v>44412</v>
      </c>
      <c r="AB190" s="270">
        <v>0</v>
      </c>
      <c r="AC190" s="270" t="s">
        <v>625</v>
      </c>
      <c r="AD190" s="270">
        <v>-1.58</v>
      </c>
      <c r="AE190" s="268" t="s">
        <v>626</v>
      </c>
      <c r="AF190" s="268">
        <v>2021</v>
      </c>
      <c r="AG190" s="268">
        <v>8</v>
      </c>
    </row>
    <row r="191" spans="1:33">
      <c r="A191" s="268" t="s">
        <v>612</v>
      </c>
      <c r="B191" s="268" t="s">
        <v>1704</v>
      </c>
      <c r="C191" s="269">
        <v>44412</v>
      </c>
      <c r="D191" s="269" t="e">
        <f>VLOOKUP(B191,#REF!,3,0)</f>
        <v>#REF!</v>
      </c>
      <c r="E191" s="269">
        <v>44412</v>
      </c>
      <c r="F191" s="268" t="s">
        <v>614</v>
      </c>
      <c r="G191" s="268">
        <v>71305</v>
      </c>
      <c r="H191" s="268" t="s">
        <v>1077</v>
      </c>
      <c r="I191" s="268" t="s">
        <v>616</v>
      </c>
      <c r="J191" s="268" t="s">
        <v>617</v>
      </c>
      <c r="K191" s="268">
        <v>92140</v>
      </c>
      <c r="L191" s="268">
        <v>2001</v>
      </c>
      <c r="M191" s="268">
        <v>11363</v>
      </c>
      <c r="N191" s="268" t="s">
        <v>614</v>
      </c>
      <c r="O191" s="268">
        <v>118983</v>
      </c>
      <c r="P191" s="268" t="s">
        <v>618</v>
      </c>
      <c r="Q191" s="268" t="s">
        <v>619</v>
      </c>
      <c r="R191" s="268" t="s">
        <v>620</v>
      </c>
      <c r="S191" s="268">
        <v>81552</v>
      </c>
      <c r="T191" s="268" t="s">
        <v>1139</v>
      </c>
      <c r="U191" s="268" t="s">
        <v>620</v>
      </c>
      <c r="V191" s="268" t="s">
        <v>1701</v>
      </c>
      <c r="W191" s="268" t="s">
        <v>1698</v>
      </c>
      <c r="X191" s="268"/>
      <c r="Y191" s="268" t="s">
        <v>1700</v>
      </c>
      <c r="Z191" s="268">
        <v>26</v>
      </c>
      <c r="AA191" s="269">
        <v>44412</v>
      </c>
      <c r="AB191" s="270">
        <v>440000</v>
      </c>
      <c r="AC191" s="270" t="s">
        <v>625</v>
      </c>
      <c r="AD191" s="270">
        <v>2211.06</v>
      </c>
      <c r="AE191" s="268" t="s">
        <v>626</v>
      </c>
      <c r="AF191" s="268">
        <v>2021</v>
      </c>
      <c r="AG191" s="268">
        <v>8</v>
      </c>
    </row>
    <row r="192" spans="1:33">
      <c r="A192" s="268" t="s">
        <v>612</v>
      </c>
      <c r="B192" s="268" t="s">
        <v>1703</v>
      </c>
      <c r="C192" s="269">
        <v>44414</v>
      </c>
      <c r="D192" s="269" t="e">
        <f>VLOOKUP(B192,#REF!,3,0)</f>
        <v>#REF!</v>
      </c>
      <c r="E192" s="269">
        <v>44414</v>
      </c>
      <c r="F192" s="268" t="s">
        <v>614</v>
      </c>
      <c r="G192" s="268">
        <v>76135</v>
      </c>
      <c r="H192" s="268" t="s">
        <v>628</v>
      </c>
      <c r="I192" s="268" t="s">
        <v>616</v>
      </c>
      <c r="J192" s="268" t="s">
        <v>617</v>
      </c>
      <c r="K192" s="268">
        <v>92140</v>
      </c>
      <c r="L192" s="268">
        <v>2001</v>
      </c>
      <c r="M192" s="268">
        <v>11363</v>
      </c>
      <c r="N192" s="268" t="s">
        <v>614</v>
      </c>
      <c r="O192" s="268">
        <v>118983</v>
      </c>
      <c r="P192" s="268" t="s">
        <v>618</v>
      </c>
      <c r="Q192" s="268" t="s">
        <v>619</v>
      </c>
      <c r="R192" s="268" t="s">
        <v>620</v>
      </c>
      <c r="S192" s="268">
        <v>81552</v>
      </c>
      <c r="T192" s="268" t="s">
        <v>1139</v>
      </c>
      <c r="U192" s="268" t="s">
        <v>620</v>
      </c>
      <c r="V192" s="268" t="s">
        <v>628</v>
      </c>
      <c r="W192" s="268" t="s">
        <v>1698</v>
      </c>
      <c r="X192" s="268"/>
      <c r="Y192" s="268" t="s">
        <v>1697</v>
      </c>
      <c r="Z192" s="268">
        <v>61</v>
      </c>
      <c r="AA192" s="269">
        <v>44414</v>
      </c>
      <c r="AB192" s="270">
        <v>0</v>
      </c>
      <c r="AC192" s="270" t="s">
        <v>625</v>
      </c>
      <c r="AD192" s="270">
        <v>-0.01</v>
      </c>
      <c r="AE192" s="268" t="s">
        <v>626</v>
      </c>
      <c r="AF192" s="268">
        <v>2021</v>
      </c>
      <c r="AG192" s="268">
        <v>8</v>
      </c>
    </row>
    <row r="193" spans="1:33">
      <c r="A193" s="268" t="s">
        <v>612</v>
      </c>
      <c r="B193" s="268" t="s">
        <v>1702</v>
      </c>
      <c r="C193" s="269">
        <v>44412</v>
      </c>
      <c r="D193" s="269" t="e">
        <f>VLOOKUP(B193,#REF!,3,0)</f>
        <v>#REF!</v>
      </c>
      <c r="E193" s="269">
        <v>44412</v>
      </c>
      <c r="F193" s="268" t="s">
        <v>614</v>
      </c>
      <c r="G193" s="268">
        <v>71305</v>
      </c>
      <c r="H193" s="268" t="s">
        <v>1077</v>
      </c>
      <c r="I193" s="268" t="s">
        <v>616</v>
      </c>
      <c r="J193" s="268" t="s">
        <v>617</v>
      </c>
      <c r="K193" s="268">
        <v>92140</v>
      </c>
      <c r="L193" s="268">
        <v>2001</v>
      </c>
      <c r="M193" s="268">
        <v>11363</v>
      </c>
      <c r="N193" s="268" t="s">
        <v>614</v>
      </c>
      <c r="O193" s="268">
        <v>118983</v>
      </c>
      <c r="P193" s="268" t="s">
        <v>1078</v>
      </c>
      <c r="Q193" s="268" t="s">
        <v>619</v>
      </c>
      <c r="R193" s="268" t="s">
        <v>620</v>
      </c>
      <c r="S193" s="268">
        <v>81552</v>
      </c>
      <c r="T193" s="268" t="s">
        <v>1139</v>
      </c>
      <c r="U193" s="268" t="s">
        <v>620</v>
      </c>
      <c r="V193" s="268" t="s">
        <v>1701</v>
      </c>
      <c r="W193" s="268" t="s">
        <v>1698</v>
      </c>
      <c r="X193" s="268"/>
      <c r="Y193" s="268" t="s">
        <v>1700</v>
      </c>
      <c r="Z193" s="268">
        <v>27</v>
      </c>
      <c r="AA193" s="269">
        <v>44412</v>
      </c>
      <c r="AB193" s="270">
        <v>66000</v>
      </c>
      <c r="AC193" s="270" t="s">
        <v>625</v>
      </c>
      <c r="AD193" s="270">
        <v>331.66</v>
      </c>
      <c r="AE193" s="268" t="s">
        <v>626</v>
      </c>
      <c r="AF193" s="268">
        <v>2021</v>
      </c>
      <c r="AG193" s="268">
        <v>8</v>
      </c>
    </row>
    <row r="194" spans="1:33">
      <c r="A194" s="268" t="s">
        <v>612</v>
      </c>
      <c r="B194" s="268" t="s">
        <v>1699</v>
      </c>
      <c r="C194" s="269">
        <v>44414</v>
      </c>
      <c r="D194" s="269" t="e">
        <f>VLOOKUP(B194,#REF!,3,0)</f>
        <v>#REF!</v>
      </c>
      <c r="E194" s="269">
        <v>44414</v>
      </c>
      <c r="F194" s="268" t="s">
        <v>614</v>
      </c>
      <c r="G194" s="268">
        <v>76135</v>
      </c>
      <c r="H194" s="268" t="s">
        <v>628</v>
      </c>
      <c r="I194" s="268" t="s">
        <v>616</v>
      </c>
      <c r="J194" s="268" t="s">
        <v>617</v>
      </c>
      <c r="K194" s="268">
        <v>92140</v>
      </c>
      <c r="L194" s="268">
        <v>2001</v>
      </c>
      <c r="M194" s="268">
        <v>11363</v>
      </c>
      <c r="N194" s="268" t="s">
        <v>614</v>
      </c>
      <c r="O194" s="268">
        <v>118983</v>
      </c>
      <c r="P194" s="268" t="s">
        <v>1078</v>
      </c>
      <c r="Q194" s="268" t="s">
        <v>619</v>
      </c>
      <c r="R194" s="268" t="s">
        <v>620</v>
      </c>
      <c r="S194" s="268">
        <v>81552</v>
      </c>
      <c r="T194" s="268" t="s">
        <v>1139</v>
      </c>
      <c r="U194" s="268" t="s">
        <v>620</v>
      </c>
      <c r="V194" s="268" t="s">
        <v>628</v>
      </c>
      <c r="W194" s="268" t="s">
        <v>1698</v>
      </c>
      <c r="X194" s="268"/>
      <c r="Y194" s="268" t="s">
        <v>1697</v>
      </c>
      <c r="Z194" s="268">
        <v>62</v>
      </c>
      <c r="AA194" s="269">
        <v>44414</v>
      </c>
      <c r="AB194" s="270">
        <v>0</v>
      </c>
      <c r="AC194" s="270" t="s">
        <v>625</v>
      </c>
      <c r="AD194" s="270">
        <v>0</v>
      </c>
      <c r="AE194" s="268" t="s">
        <v>626</v>
      </c>
      <c r="AF194" s="268">
        <v>2021</v>
      </c>
      <c r="AG194" s="268">
        <v>8</v>
      </c>
    </row>
    <row r="195" spans="1:33">
      <c r="A195" s="268" t="s">
        <v>658</v>
      </c>
      <c r="B195" s="268" t="s">
        <v>1696</v>
      </c>
      <c r="C195" s="269">
        <v>44418</v>
      </c>
      <c r="D195" s="269" t="e">
        <f>VLOOKUP(B195,#REF!,3,0)</f>
        <v>#REF!</v>
      </c>
      <c r="E195" s="269">
        <v>44425</v>
      </c>
      <c r="F195" s="268" t="s">
        <v>614</v>
      </c>
      <c r="G195" s="268">
        <v>16005</v>
      </c>
      <c r="H195" s="268" t="s">
        <v>680</v>
      </c>
      <c r="I195" s="268" t="s">
        <v>616</v>
      </c>
      <c r="J195" s="268" t="s">
        <v>617</v>
      </c>
      <c r="K195" s="268">
        <v>92140</v>
      </c>
      <c r="L195" s="268" t="s">
        <v>681</v>
      </c>
      <c r="M195" s="268">
        <v>11363</v>
      </c>
      <c r="N195" s="268" t="s">
        <v>614</v>
      </c>
      <c r="O195" s="268">
        <v>118983</v>
      </c>
      <c r="P195" s="268" t="s">
        <v>952</v>
      </c>
      <c r="Q195" s="268" t="s">
        <v>620</v>
      </c>
      <c r="R195" s="268" t="s">
        <v>1679</v>
      </c>
      <c r="S195" s="268">
        <v>86127</v>
      </c>
      <c r="T195" s="268" t="s">
        <v>683</v>
      </c>
      <c r="U195" s="268">
        <v>18023</v>
      </c>
      <c r="V195" s="268" t="s">
        <v>1678</v>
      </c>
      <c r="W195" s="268" t="s">
        <v>1677</v>
      </c>
      <c r="X195" s="268"/>
      <c r="Y195" s="268" t="s">
        <v>1668</v>
      </c>
      <c r="Z195" s="268">
        <v>10</v>
      </c>
      <c r="AA195" s="269">
        <v>44418</v>
      </c>
      <c r="AB195" s="270">
        <v>-37088</v>
      </c>
      <c r="AC195" s="270" t="s">
        <v>625</v>
      </c>
      <c r="AD195" s="270">
        <v>-197.76</v>
      </c>
      <c r="AE195" s="268" t="s">
        <v>626</v>
      </c>
      <c r="AF195" s="268">
        <v>2021</v>
      </c>
      <c r="AG195" s="268">
        <v>8</v>
      </c>
    </row>
    <row r="196" spans="1:33">
      <c r="A196" s="268" t="s">
        <v>658</v>
      </c>
      <c r="B196" s="268" t="s">
        <v>1695</v>
      </c>
      <c r="C196" s="269">
        <v>44418</v>
      </c>
      <c r="D196" s="269" t="e">
        <f>VLOOKUP(B196,#REF!,3,0)</f>
        <v>#REF!</v>
      </c>
      <c r="E196" s="269">
        <v>44425</v>
      </c>
      <c r="F196" s="268" t="s">
        <v>614</v>
      </c>
      <c r="G196" s="268">
        <v>16005</v>
      </c>
      <c r="H196" s="268" t="s">
        <v>680</v>
      </c>
      <c r="I196" s="268" t="s">
        <v>616</v>
      </c>
      <c r="J196" s="268" t="s">
        <v>617</v>
      </c>
      <c r="K196" s="268">
        <v>92140</v>
      </c>
      <c r="L196" s="268" t="s">
        <v>681</v>
      </c>
      <c r="M196" s="268">
        <v>11363</v>
      </c>
      <c r="N196" s="268" t="s">
        <v>614</v>
      </c>
      <c r="O196" s="268">
        <v>118983</v>
      </c>
      <c r="P196" s="268" t="s">
        <v>898</v>
      </c>
      <c r="Q196" s="268" t="s">
        <v>620</v>
      </c>
      <c r="R196" s="268" t="s">
        <v>1679</v>
      </c>
      <c r="S196" s="268">
        <v>86127</v>
      </c>
      <c r="T196" s="268" t="s">
        <v>683</v>
      </c>
      <c r="U196" s="268">
        <v>18023</v>
      </c>
      <c r="V196" s="268" t="s">
        <v>1678</v>
      </c>
      <c r="W196" s="268" t="s">
        <v>1677</v>
      </c>
      <c r="X196" s="268"/>
      <c r="Y196" s="268" t="s">
        <v>1668</v>
      </c>
      <c r="Z196" s="268">
        <v>7</v>
      </c>
      <c r="AA196" s="269">
        <v>44418</v>
      </c>
      <c r="AB196" s="270">
        <v>-4892919</v>
      </c>
      <c r="AC196" s="270" t="s">
        <v>625</v>
      </c>
      <c r="AD196" s="270">
        <v>-26089.99</v>
      </c>
      <c r="AE196" s="268" t="s">
        <v>626</v>
      </c>
      <c r="AF196" s="268">
        <v>2021</v>
      </c>
      <c r="AG196" s="268">
        <v>8</v>
      </c>
    </row>
    <row r="197" spans="1:33">
      <c r="A197" s="268" t="s">
        <v>658</v>
      </c>
      <c r="B197" s="268" t="s">
        <v>1694</v>
      </c>
      <c r="C197" s="269">
        <v>44418</v>
      </c>
      <c r="D197" s="269" t="e">
        <f>VLOOKUP(B197,#REF!,3,0)</f>
        <v>#REF!</v>
      </c>
      <c r="E197" s="269">
        <v>44425</v>
      </c>
      <c r="F197" s="268" t="s">
        <v>614</v>
      </c>
      <c r="G197" s="268">
        <v>16005</v>
      </c>
      <c r="H197" s="268" t="s">
        <v>680</v>
      </c>
      <c r="I197" s="268" t="s">
        <v>616</v>
      </c>
      <c r="J197" s="268" t="s">
        <v>617</v>
      </c>
      <c r="K197" s="268">
        <v>92140</v>
      </c>
      <c r="L197" s="268" t="s">
        <v>681</v>
      </c>
      <c r="M197" s="268">
        <v>11363</v>
      </c>
      <c r="N197" s="268" t="s">
        <v>614</v>
      </c>
      <c r="O197" s="268">
        <v>118983</v>
      </c>
      <c r="P197" s="268" t="s">
        <v>1007</v>
      </c>
      <c r="Q197" s="268" t="s">
        <v>620</v>
      </c>
      <c r="R197" s="268" t="s">
        <v>1679</v>
      </c>
      <c r="S197" s="268">
        <v>86127</v>
      </c>
      <c r="T197" s="268" t="s">
        <v>683</v>
      </c>
      <c r="U197" s="268">
        <v>18023</v>
      </c>
      <c r="V197" s="268" t="s">
        <v>1678</v>
      </c>
      <c r="W197" s="268" t="s">
        <v>1677</v>
      </c>
      <c r="X197" s="268"/>
      <c r="Y197" s="268" t="s">
        <v>1668</v>
      </c>
      <c r="Z197" s="268">
        <v>8</v>
      </c>
      <c r="AA197" s="269">
        <v>44418</v>
      </c>
      <c r="AB197" s="270">
        <v>-2416586</v>
      </c>
      <c r="AC197" s="270" t="s">
        <v>625</v>
      </c>
      <c r="AD197" s="270">
        <v>-12885.71</v>
      </c>
      <c r="AE197" s="268" t="s">
        <v>626</v>
      </c>
      <c r="AF197" s="268">
        <v>2021</v>
      </c>
      <c r="AG197" s="268">
        <v>8</v>
      </c>
    </row>
    <row r="198" spans="1:33">
      <c r="A198" s="268" t="s">
        <v>658</v>
      </c>
      <c r="B198" s="268" t="s">
        <v>1693</v>
      </c>
      <c r="C198" s="269">
        <v>44418</v>
      </c>
      <c r="D198" s="269" t="e">
        <f>VLOOKUP(B198,#REF!,3,0)</f>
        <v>#REF!</v>
      </c>
      <c r="E198" s="269">
        <v>44425</v>
      </c>
      <c r="F198" s="268" t="s">
        <v>614</v>
      </c>
      <c r="G198" s="268">
        <v>16005</v>
      </c>
      <c r="H198" s="268" t="s">
        <v>680</v>
      </c>
      <c r="I198" s="268" t="s">
        <v>616</v>
      </c>
      <c r="J198" s="268" t="s">
        <v>617</v>
      </c>
      <c r="K198" s="268">
        <v>92140</v>
      </c>
      <c r="L198" s="268" t="s">
        <v>681</v>
      </c>
      <c r="M198" s="268">
        <v>11363</v>
      </c>
      <c r="N198" s="268" t="s">
        <v>614</v>
      </c>
      <c r="O198" s="268">
        <v>118983</v>
      </c>
      <c r="P198" s="268" t="s">
        <v>957</v>
      </c>
      <c r="Q198" s="268" t="s">
        <v>620</v>
      </c>
      <c r="R198" s="268" t="s">
        <v>1679</v>
      </c>
      <c r="S198" s="268">
        <v>86127</v>
      </c>
      <c r="T198" s="268" t="s">
        <v>683</v>
      </c>
      <c r="U198" s="268">
        <v>18023</v>
      </c>
      <c r="V198" s="268" t="s">
        <v>1678</v>
      </c>
      <c r="W198" s="268" t="s">
        <v>1677</v>
      </c>
      <c r="X198" s="268"/>
      <c r="Y198" s="268" t="s">
        <v>1668</v>
      </c>
      <c r="Z198" s="268">
        <v>9</v>
      </c>
      <c r="AA198" s="269">
        <v>44418</v>
      </c>
      <c r="AB198" s="270">
        <v>-1202742</v>
      </c>
      <c r="AC198" s="270" t="s">
        <v>625</v>
      </c>
      <c r="AD198" s="270">
        <v>-6413.26</v>
      </c>
      <c r="AE198" s="268" t="s">
        <v>626</v>
      </c>
      <c r="AF198" s="268">
        <v>2021</v>
      </c>
      <c r="AG198" s="268">
        <v>8</v>
      </c>
    </row>
    <row r="199" spans="1:33">
      <c r="A199" s="268" t="s">
        <v>658</v>
      </c>
      <c r="B199" s="268" t="s">
        <v>1692</v>
      </c>
      <c r="C199" s="269">
        <v>44418</v>
      </c>
      <c r="D199" s="269" t="e">
        <f>VLOOKUP(B199,#REF!,3,0)</f>
        <v>#REF!</v>
      </c>
      <c r="E199" s="269">
        <v>44425</v>
      </c>
      <c r="F199" s="268" t="s">
        <v>614</v>
      </c>
      <c r="G199" s="268">
        <v>72105</v>
      </c>
      <c r="H199" s="268" t="s">
        <v>944</v>
      </c>
      <c r="I199" s="268" t="s">
        <v>616</v>
      </c>
      <c r="J199" s="268" t="s">
        <v>617</v>
      </c>
      <c r="K199" s="268">
        <v>92140</v>
      </c>
      <c r="L199" s="268" t="s">
        <v>681</v>
      </c>
      <c r="M199" s="268">
        <v>11363</v>
      </c>
      <c r="N199" s="268" t="s">
        <v>614</v>
      </c>
      <c r="O199" s="268">
        <v>118983</v>
      </c>
      <c r="P199" s="268" t="s">
        <v>898</v>
      </c>
      <c r="Q199" s="268" t="s">
        <v>620</v>
      </c>
      <c r="R199" s="268" t="s">
        <v>1679</v>
      </c>
      <c r="S199" s="268">
        <v>86127</v>
      </c>
      <c r="T199" s="268" t="s">
        <v>683</v>
      </c>
      <c r="U199" s="268">
        <v>18023</v>
      </c>
      <c r="V199" s="268" t="s">
        <v>1678</v>
      </c>
      <c r="W199" s="268" t="s">
        <v>1677</v>
      </c>
      <c r="X199" s="268"/>
      <c r="Y199" s="268" t="s">
        <v>1668</v>
      </c>
      <c r="Z199" s="268">
        <v>47</v>
      </c>
      <c r="AA199" s="269">
        <v>44418</v>
      </c>
      <c r="AB199" s="270">
        <v>1167140</v>
      </c>
      <c r="AC199" s="270" t="s">
        <v>625</v>
      </c>
      <c r="AD199" s="270">
        <v>6223.42</v>
      </c>
      <c r="AE199" s="268" t="s">
        <v>626</v>
      </c>
      <c r="AF199" s="268">
        <v>2021</v>
      </c>
      <c r="AG199" s="268">
        <v>8</v>
      </c>
    </row>
    <row r="200" spans="1:33">
      <c r="A200" s="268" t="s">
        <v>658</v>
      </c>
      <c r="B200" s="268" t="s">
        <v>1691</v>
      </c>
      <c r="C200" s="269">
        <v>44418</v>
      </c>
      <c r="D200" s="269" t="e">
        <f>VLOOKUP(B200,#REF!,3,0)</f>
        <v>#REF!</v>
      </c>
      <c r="E200" s="269">
        <v>44425</v>
      </c>
      <c r="F200" s="268" t="s">
        <v>614</v>
      </c>
      <c r="G200" s="268">
        <v>75710</v>
      </c>
      <c r="H200" s="268" t="s">
        <v>946</v>
      </c>
      <c r="I200" s="268" t="s">
        <v>616</v>
      </c>
      <c r="J200" s="268" t="s">
        <v>617</v>
      </c>
      <c r="K200" s="268">
        <v>92140</v>
      </c>
      <c r="L200" s="268" t="s">
        <v>681</v>
      </c>
      <c r="M200" s="268">
        <v>11363</v>
      </c>
      <c r="N200" s="268" t="s">
        <v>614</v>
      </c>
      <c r="O200" s="268">
        <v>118983</v>
      </c>
      <c r="P200" s="268" t="s">
        <v>947</v>
      </c>
      <c r="Q200" s="268" t="s">
        <v>620</v>
      </c>
      <c r="R200" s="268" t="s">
        <v>1679</v>
      </c>
      <c r="S200" s="268">
        <v>86127</v>
      </c>
      <c r="T200" s="268" t="s">
        <v>683</v>
      </c>
      <c r="U200" s="268">
        <v>18023</v>
      </c>
      <c r="V200" s="268" t="s">
        <v>1678</v>
      </c>
      <c r="W200" s="268" t="s">
        <v>1677</v>
      </c>
      <c r="X200" s="268"/>
      <c r="Y200" s="268" t="s">
        <v>1668</v>
      </c>
      <c r="Z200" s="268">
        <v>53</v>
      </c>
      <c r="AA200" s="269">
        <v>44418</v>
      </c>
      <c r="AB200" s="270">
        <v>940206</v>
      </c>
      <c r="AC200" s="270" t="s">
        <v>625</v>
      </c>
      <c r="AD200" s="270">
        <v>5013.3599999999997</v>
      </c>
      <c r="AE200" s="268" t="s">
        <v>626</v>
      </c>
      <c r="AF200" s="268">
        <v>2021</v>
      </c>
      <c r="AG200" s="268">
        <v>8</v>
      </c>
    </row>
    <row r="201" spans="1:33">
      <c r="A201" s="268" t="s">
        <v>658</v>
      </c>
      <c r="B201" s="268" t="s">
        <v>1690</v>
      </c>
      <c r="C201" s="269">
        <v>44418</v>
      </c>
      <c r="D201" s="269" t="e">
        <f>VLOOKUP(B201,#REF!,3,0)</f>
        <v>#REF!</v>
      </c>
      <c r="E201" s="269">
        <v>44425</v>
      </c>
      <c r="F201" s="268" t="s">
        <v>614</v>
      </c>
      <c r="G201" s="268">
        <v>75710</v>
      </c>
      <c r="H201" s="268" t="s">
        <v>946</v>
      </c>
      <c r="I201" s="268" t="s">
        <v>616</v>
      </c>
      <c r="J201" s="268" t="s">
        <v>617</v>
      </c>
      <c r="K201" s="268">
        <v>92140</v>
      </c>
      <c r="L201" s="268" t="s">
        <v>681</v>
      </c>
      <c r="M201" s="268">
        <v>11363</v>
      </c>
      <c r="N201" s="268" t="s">
        <v>614</v>
      </c>
      <c r="O201" s="268">
        <v>118983</v>
      </c>
      <c r="P201" s="268" t="s">
        <v>957</v>
      </c>
      <c r="Q201" s="268" t="s">
        <v>620</v>
      </c>
      <c r="R201" s="268" t="s">
        <v>1679</v>
      </c>
      <c r="S201" s="268">
        <v>86127</v>
      </c>
      <c r="T201" s="268" t="s">
        <v>683</v>
      </c>
      <c r="U201" s="268">
        <v>18023</v>
      </c>
      <c r="V201" s="268" t="s">
        <v>1678</v>
      </c>
      <c r="W201" s="268" t="s">
        <v>1677</v>
      </c>
      <c r="X201" s="268"/>
      <c r="Y201" s="268" t="s">
        <v>1668</v>
      </c>
      <c r="Z201" s="268">
        <v>54</v>
      </c>
      <c r="AA201" s="269">
        <v>44418</v>
      </c>
      <c r="AB201" s="270">
        <v>4600</v>
      </c>
      <c r="AC201" s="270" t="s">
        <v>625</v>
      </c>
      <c r="AD201" s="270">
        <v>24.53</v>
      </c>
      <c r="AE201" s="268" t="s">
        <v>626</v>
      </c>
      <c r="AF201" s="268">
        <v>2021</v>
      </c>
      <c r="AG201" s="268">
        <v>8</v>
      </c>
    </row>
    <row r="202" spans="1:33">
      <c r="A202" s="268" t="s">
        <v>658</v>
      </c>
      <c r="B202" s="268" t="s">
        <v>1689</v>
      </c>
      <c r="C202" s="269">
        <v>44418</v>
      </c>
      <c r="D202" s="269" t="e">
        <f>VLOOKUP(B202,#REF!,3,0)</f>
        <v>#REF!</v>
      </c>
      <c r="E202" s="269">
        <v>44425</v>
      </c>
      <c r="F202" s="268" t="s">
        <v>614</v>
      </c>
      <c r="G202" s="268">
        <v>75710</v>
      </c>
      <c r="H202" s="268" t="s">
        <v>946</v>
      </c>
      <c r="I202" s="268" t="s">
        <v>616</v>
      </c>
      <c r="J202" s="268" t="s">
        <v>617</v>
      </c>
      <c r="K202" s="268">
        <v>92140</v>
      </c>
      <c r="L202" s="268" t="s">
        <v>681</v>
      </c>
      <c r="M202" s="268">
        <v>11363</v>
      </c>
      <c r="N202" s="268" t="s">
        <v>614</v>
      </c>
      <c r="O202" s="268">
        <v>118983</v>
      </c>
      <c r="P202" s="268" t="s">
        <v>1010</v>
      </c>
      <c r="Q202" s="268" t="s">
        <v>620</v>
      </c>
      <c r="R202" s="268" t="s">
        <v>1679</v>
      </c>
      <c r="S202" s="268">
        <v>86127</v>
      </c>
      <c r="T202" s="268" t="s">
        <v>683</v>
      </c>
      <c r="U202" s="268">
        <v>18023</v>
      </c>
      <c r="V202" s="268" t="s">
        <v>1678</v>
      </c>
      <c r="W202" s="268" t="s">
        <v>1677</v>
      </c>
      <c r="X202" s="268"/>
      <c r="Y202" s="268" t="s">
        <v>1668</v>
      </c>
      <c r="Z202" s="268">
        <v>55</v>
      </c>
      <c r="AA202" s="269">
        <v>44418</v>
      </c>
      <c r="AB202" s="270">
        <v>529093.85</v>
      </c>
      <c r="AC202" s="270" t="s">
        <v>625</v>
      </c>
      <c r="AD202" s="270">
        <v>2821.23</v>
      </c>
      <c r="AE202" s="268" t="s">
        <v>626</v>
      </c>
      <c r="AF202" s="268">
        <v>2021</v>
      </c>
      <c r="AG202" s="268">
        <v>8</v>
      </c>
    </row>
    <row r="203" spans="1:33">
      <c r="A203" s="268" t="s">
        <v>658</v>
      </c>
      <c r="B203" s="268" t="s">
        <v>1688</v>
      </c>
      <c r="C203" s="269">
        <v>44418</v>
      </c>
      <c r="D203" s="269" t="e">
        <f>VLOOKUP(B203,#REF!,3,0)</f>
        <v>#REF!</v>
      </c>
      <c r="E203" s="269">
        <v>44425</v>
      </c>
      <c r="F203" s="268" t="s">
        <v>614</v>
      </c>
      <c r="G203" s="268">
        <v>72105</v>
      </c>
      <c r="H203" s="268" t="s">
        <v>944</v>
      </c>
      <c r="I203" s="268" t="s">
        <v>616</v>
      </c>
      <c r="J203" s="268" t="s">
        <v>617</v>
      </c>
      <c r="K203" s="268">
        <v>92140</v>
      </c>
      <c r="L203" s="268" t="s">
        <v>681</v>
      </c>
      <c r="M203" s="268">
        <v>11363</v>
      </c>
      <c r="N203" s="268" t="s">
        <v>614</v>
      </c>
      <c r="O203" s="268">
        <v>118983</v>
      </c>
      <c r="P203" s="268" t="s">
        <v>682</v>
      </c>
      <c r="Q203" s="268" t="s">
        <v>620</v>
      </c>
      <c r="R203" s="268" t="s">
        <v>1679</v>
      </c>
      <c r="S203" s="268">
        <v>86127</v>
      </c>
      <c r="T203" s="268" t="s">
        <v>683</v>
      </c>
      <c r="U203" s="268">
        <v>18023</v>
      </c>
      <c r="V203" s="268" t="s">
        <v>1678</v>
      </c>
      <c r="W203" s="268" t="s">
        <v>1677</v>
      </c>
      <c r="X203" s="268"/>
      <c r="Y203" s="268" t="s">
        <v>1668</v>
      </c>
      <c r="Z203" s="268">
        <v>44</v>
      </c>
      <c r="AA203" s="269">
        <v>44418</v>
      </c>
      <c r="AB203" s="270">
        <v>508982</v>
      </c>
      <c r="AC203" s="270" t="s">
        <v>625</v>
      </c>
      <c r="AD203" s="270">
        <v>2713.99</v>
      </c>
      <c r="AE203" s="268" t="s">
        <v>626</v>
      </c>
      <c r="AF203" s="268">
        <v>2021</v>
      </c>
      <c r="AG203" s="268">
        <v>8</v>
      </c>
    </row>
    <row r="204" spans="1:33">
      <c r="A204" s="268" t="s">
        <v>658</v>
      </c>
      <c r="B204" s="268" t="s">
        <v>1687</v>
      </c>
      <c r="C204" s="269">
        <v>44418</v>
      </c>
      <c r="D204" s="269" t="e">
        <f>VLOOKUP(B204,#REF!,3,0)</f>
        <v>#REF!</v>
      </c>
      <c r="E204" s="269">
        <v>44425</v>
      </c>
      <c r="F204" s="268" t="s">
        <v>614</v>
      </c>
      <c r="G204" s="268">
        <v>72105</v>
      </c>
      <c r="H204" s="268" t="s">
        <v>944</v>
      </c>
      <c r="I204" s="268" t="s">
        <v>616</v>
      </c>
      <c r="J204" s="268" t="s">
        <v>617</v>
      </c>
      <c r="K204" s="268">
        <v>92140</v>
      </c>
      <c r="L204" s="268" t="s">
        <v>681</v>
      </c>
      <c r="M204" s="268">
        <v>11363</v>
      </c>
      <c r="N204" s="268" t="s">
        <v>614</v>
      </c>
      <c r="O204" s="268">
        <v>118983</v>
      </c>
      <c r="P204" s="268" t="s">
        <v>1187</v>
      </c>
      <c r="Q204" s="268" t="s">
        <v>620</v>
      </c>
      <c r="R204" s="268" t="s">
        <v>1679</v>
      </c>
      <c r="S204" s="268">
        <v>86127</v>
      </c>
      <c r="T204" s="268" t="s">
        <v>683</v>
      </c>
      <c r="U204" s="268">
        <v>18023</v>
      </c>
      <c r="V204" s="268" t="s">
        <v>1678</v>
      </c>
      <c r="W204" s="268" t="s">
        <v>1677</v>
      </c>
      <c r="X204" s="268"/>
      <c r="Y204" s="268" t="s">
        <v>1668</v>
      </c>
      <c r="Z204" s="268">
        <v>45</v>
      </c>
      <c r="AA204" s="269">
        <v>44418</v>
      </c>
      <c r="AB204" s="270">
        <v>4800</v>
      </c>
      <c r="AC204" s="270" t="s">
        <v>625</v>
      </c>
      <c r="AD204" s="270">
        <v>25.59</v>
      </c>
      <c r="AE204" s="268" t="s">
        <v>626</v>
      </c>
      <c r="AF204" s="268">
        <v>2021</v>
      </c>
      <c r="AG204" s="268">
        <v>8</v>
      </c>
    </row>
    <row r="205" spans="1:33">
      <c r="A205" s="268" t="s">
        <v>658</v>
      </c>
      <c r="B205" s="268" t="s">
        <v>1686</v>
      </c>
      <c r="C205" s="269">
        <v>44418</v>
      </c>
      <c r="D205" s="269" t="e">
        <f>VLOOKUP(B205,#REF!,3,0)</f>
        <v>#REF!</v>
      </c>
      <c r="E205" s="269">
        <v>44425</v>
      </c>
      <c r="F205" s="268" t="s">
        <v>614</v>
      </c>
      <c r="G205" s="268">
        <v>72105</v>
      </c>
      <c r="H205" s="268" t="s">
        <v>944</v>
      </c>
      <c r="I205" s="268" t="s">
        <v>616</v>
      </c>
      <c r="J205" s="268" t="s">
        <v>617</v>
      </c>
      <c r="K205" s="268">
        <v>92140</v>
      </c>
      <c r="L205" s="268" t="s">
        <v>681</v>
      </c>
      <c r="M205" s="268">
        <v>11363</v>
      </c>
      <c r="N205" s="268" t="s">
        <v>614</v>
      </c>
      <c r="O205" s="268">
        <v>118983</v>
      </c>
      <c r="P205" s="268" t="s">
        <v>996</v>
      </c>
      <c r="Q205" s="268" t="s">
        <v>620</v>
      </c>
      <c r="R205" s="268" t="s">
        <v>1679</v>
      </c>
      <c r="S205" s="268">
        <v>86127</v>
      </c>
      <c r="T205" s="268" t="s">
        <v>683</v>
      </c>
      <c r="U205" s="268">
        <v>18023</v>
      </c>
      <c r="V205" s="268" t="s">
        <v>1678</v>
      </c>
      <c r="W205" s="268" t="s">
        <v>1677</v>
      </c>
      <c r="X205" s="268"/>
      <c r="Y205" s="268" t="s">
        <v>1668</v>
      </c>
      <c r="Z205" s="268">
        <v>46</v>
      </c>
      <c r="AA205" s="269">
        <v>44418</v>
      </c>
      <c r="AB205" s="270">
        <v>616075</v>
      </c>
      <c r="AC205" s="270" t="s">
        <v>625</v>
      </c>
      <c r="AD205" s="270">
        <v>3285.03</v>
      </c>
      <c r="AE205" s="268" t="s">
        <v>626</v>
      </c>
      <c r="AF205" s="268">
        <v>2021</v>
      </c>
      <c r="AG205" s="268">
        <v>8</v>
      </c>
    </row>
    <row r="206" spans="1:33">
      <c r="A206" s="268" t="s">
        <v>658</v>
      </c>
      <c r="B206" s="268" t="s">
        <v>1685</v>
      </c>
      <c r="C206" s="269">
        <v>44418</v>
      </c>
      <c r="D206" s="269" t="e">
        <f>VLOOKUP(B206,#REF!,3,0)</f>
        <v>#REF!</v>
      </c>
      <c r="E206" s="269">
        <v>44425</v>
      </c>
      <c r="F206" s="268" t="s">
        <v>614</v>
      </c>
      <c r="G206" s="268">
        <v>75710</v>
      </c>
      <c r="H206" s="268" t="s">
        <v>946</v>
      </c>
      <c r="I206" s="268" t="s">
        <v>616</v>
      </c>
      <c r="J206" s="268" t="s">
        <v>617</v>
      </c>
      <c r="K206" s="268">
        <v>92140</v>
      </c>
      <c r="L206" s="268" t="s">
        <v>681</v>
      </c>
      <c r="M206" s="268">
        <v>11363</v>
      </c>
      <c r="N206" s="268" t="s">
        <v>614</v>
      </c>
      <c r="O206" s="268">
        <v>118983</v>
      </c>
      <c r="P206" s="268" t="s">
        <v>1475</v>
      </c>
      <c r="Q206" s="268" t="s">
        <v>620</v>
      </c>
      <c r="R206" s="268" t="s">
        <v>1679</v>
      </c>
      <c r="S206" s="268">
        <v>86127</v>
      </c>
      <c r="T206" s="268" t="s">
        <v>683</v>
      </c>
      <c r="U206" s="268">
        <v>18023</v>
      </c>
      <c r="V206" s="268" t="s">
        <v>1678</v>
      </c>
      <c r="W206" s="268" t="s">
        <v>1677</v>
      </c>
      <c r="X206" s="268"/>
      <c r="Y206" s="268" t="s">
        <v>1668</v>
      </c>
      <c r="Z206" s="268">
        <v>51</v>
      </c>
      <c r="AA206" s="269">
        <v>44418</v>
      </c>
      <c r="AB206" s="270">
        <v>5307</v>
      </c>
      <c r="AC206" s="270" t="s">
        <v>625</v>
      </c>
      <c r="AD206" s="270">
        <v>28.3</v>
      </c>
      <c r="AE206" s="268" t="s">
        <v>626</v>
      </c>
      <c r="AF206" s="268">
        <v>2021</v>
      </c>
      <c r="AG206" s="268">
        <v>8</v>
      </c>
    </row>
    <row r="207" spans="1:33">
      <c r="A207" s="268" t="s">
        <v>658</v>
      </c>
      <c r="B207" s="268" t="s">
        <v>1684</v>
      </c>
      <c r="C207" s="269">
        <v>44418</v>
      </c>
      <c r="D207" s="269" t="e">
        <f>VLOOKUP(B207,#REF!,3,0)</f>
        <v>#REF!</v>
      </c>
      <c r="E207" s="269">
        <v>44425</v>
      </c>
      <c r="F207" s="268" t="s">
        <v>614</v>
      </c>
      <c r="G207" s="268">
        <v>75710</v>
      </c>
      <c r="H207" s="268" t="s">
        <v>946</v>
      </c>
      <c r="I207" s="268" t="s">
        <v>616</v>
      </c>
      <c r="J207" s="268" t="s">
        <v>617</v>
      </c>
      <c r="K207" s="268">
        <v>92140</v>
      </c>
      <c r="L207" s="268" t="s">
        <v>681</v>
      </c>
      <c r="M207" s="268">
        <v>11363</v>
      </c>
      <c r="N207" s="268" t="s">
        <v>614</v>
      </c>
      <c r="O207" s="268">
        <v>118983</v>
      </c>
      <c r="P207" s="268" t="s">
        <v>898</v>
      </c>
      <c r="Q207" s="268" t="s">
        <v>620</v>
      </c>
      <c r="R207" s="268" t="s">
        <v>1679</v>
      </c>
      <c r="S207" s="268">
        <v>86127</v>
      </c>
      <c r="T207" s="268" t="s">
        <v>683</v>
      </c>
      <c r="U207" s="268">
        <v>18023</v>
      </c>
      <c r="V207" s="268" t="s">
        <v>1678</v>
      </c>
      <c r="W207" s="268" t="s">
        <v>1677</v>
      </c>
      <c r="X207" s="268"/>
      <c r="Y207" s="268" t="s">
        <v>1668</v>
      </c>
      <c r="Z207" s="268">
        <v>52</v>
      </c>
      <c r="AA207" s="269">
        <v>44418</v>
      </c>
      <c r="AB207" s="270">
        <v>65202</v>
      </c>
      <c r="AC207" s="270" t="s">
        <v>625</v>
      </c>
      <c r="AD207" s="270">
        <v>347.67</v>
      </c>
      <c r="AE207" s="268" t="s">
        <v>626</v>
      </c>
      <c r="AF207" s="268">
        <v>2021</v>
      </c>
      <c r="AG207" s="268">
        <v>8</v>
      </c>
    </row>
    <row r="208" spans="1:33">
      <c r="A208" s="268" t="s">
        <v>658</v>
      </c>
      <c r="B208" s="268" t="s">
        <v>1683</v>
      </c>
      <c r="C208" s="269">
        <v>44418</v>
      </c>
      <c r="D208" s="269" t="e">
        <f>VLOOKUP(B208,#REF!,3,0)</f>
        <v>#REF!</v>
      </c>
      <c r="E208" s="269">
        <v>44425</v>
      </c>
      <c r="F208" s="268" t="s">
        <v>614</v>
      </c>
      <c r="G208" s="268">
        <v>72805</v>
      </c>
      <c r="H208" s="268" t="s">
        <v>615</v>
      </c>
      <c r="I208" s="268" t="s">
        <v>616</v>
      </c>
      <c r="J208" s="268" t="s">
        <v>617</v>
      </c>
      <c r="K208" s="268">
        <v>92140</v>
      </c>
      <c r="L208" s="268" t="s">
        <v>681</v>
      </c>
      <c r="M208" s="268">
        <v>11363</v>
      </c>
      <c r="N208" s="268" t="s">
        <v>614</v>
      </c>
      <c r="O208" s="268">
        <v>118983</v>
      </c>
      <c r="P208" s="268" t="s">
        <v>898</v>
      </c>
      <c r="Q208" s="268" t="s">
        <v>620</v>
      </c>
      <c r="R208" s="268" t="s">
        <v>1679</v>
      </c>
      <c r="S208" s="268">
        <v>86127</v>
      </c>
      <c r="T208" s="268" t="s">
        <v>683</v>
      </c>
      <c r="U208" s="268">
        <v>18023</v>
      </c>
      <c r="V208" s="268" t="s">
        <v>1678</v>
      </c>
      <c r="W208" s="268" t="s">
        <v>1677</v>
      </c>
      <c r="X208" s="268"/>
      <c r="Y208" s="268" t="s">
        <v>1668</v>
      </c>
      <c r="Z208" s="268">
        <v>49</v>
      </c>
      <c r="AA208" s="269">
        <v>44418</v>
      </c>
      <c r="AB208" s="270">
        <v>4400</v>
      </c>
      <c r="AC208" s="270" t="s">
        <v>625</v>
      </c>
      <c r="AD208" s="270">
        <v>23.46</v>
      </c>
      <c r="AE208" s="268" t="s">
        <v>626</v>
      </c>
      <c r="AF208" s="268">
        <v>2021</v>
      </c>
      <c r="AG208" s="268">
        <v>8</v>
      </c>
    </row>
    <row r="209" spans="1:33">
      <c r="A209" s="268" t="s">
        <v>658</v>
      </c>
      <c r="B209" s="268" t="s">
        <v>1682</v>
      </c>
      <c r="C209" s="269">
        <v>44418</v>
      </c>
      <c r="D209" s="269" t="e">
        <f>VLOOKUP(B209,#REF!,3,0)</f>
        <v>#REF!</v>
      </c>
      <c r="E209" s="269">
        <v>44425</v>
      </c>
      <c r="F209" s="268" t="s">
        <v>614</v>
      </c>
      <c r="G209" s="268">
        <v>72205</v>
      </c>
      <c r="H209" s="268" t="s">
        <v>950</v>
      </c>
      <c r="I209" s="268" t="s">
        <v>616</v>
      </c>
      <c r="J209" s="268" t="s">
        <v>617</v>
      </c>
      <c r="K209" s="268">
        <v>92140</v>
      </c>
      <c r="L209" s="268" t="s">
        <v>681</v>
      </c>
      <c r="M209" s="268">
        <v>11363</v>
      </c>
      <c r="N209" s="268" t="s">
        <v>614</v>
      </c>
      <c r="O209" s="268">
        <v>118983</v>
      </c>
      <c r="P209" s="268" t="s">
        <v>898</v>
      </c>
      <c r="Q209" s="268" t="s">
        <v>620</v>
      </c>
      <c r="R209" s="268" t="s">
        <v>1679</v>
      </c>
      <c r="S209" s="268">
        <v>86127</v>
      </c>
      <c r="T209" s="268" t="s">
        <v>683</v>
      </c>
      <c r="U209" s="268">
        <v>18023</v>
      </c>
      <c r="V209" s="268" t="s">
        <v>1678</v>
      </c>
      <c r="W209" s="268" t="s">
        <v>1677</v>
      </c>
      <c r="X209" s="268"/>
      <c r="Y209" s="268" t="s">
        <v>1668</v>
      </c>
      <c r="Z209" s="268">
        <v>48</v>
      </c>
      <c r="AA209" s="269">
        <v>44418</v>
      </c>
      <c r="AB209" s="270">
        <v>73389.5</v>
      </c>
      <c r="AC209" s="270" t="s">
        <v>625</v>
      </c>
      <c r="AD209" s="270">
        <v>391.33</v>
      </c>
      <c r="AE209" s="268" t="s">
        <v>626</v>
      </c>
      <c r="AF209" s="268">
        <v>2021</v>
      </c>
      <c r="AG209" s="268">
        <v>8</v>
      </c>
    </row>
    <row r="210" spans="1:33">
      <c r="A210" s="268" t="s">
        <v>658</v>
      </c>
      <c r="B210" s="268" t="s">
        <v>1681</v>
      </c>
      <c r="C210" s="269">
        <v>44418</v>
      </c>
      <c r="D210" s="269" t="e">
        <f>VLOOKUP(B210,#REF!,3,0)</f>
        <v>#REF!</v>
      </c>
      <c r="E210" s="269">
        <v>44425</v>
      </c>
      <c r="F210" s="268" t="s">
        <v>614</v>
      </c>
      <c r="G210" s="268">
        <v>71605</v>
      </c>
      <c r="H210" s="268" t="s">
        <v>672</v>
      </c>
      <c r="I210" s="268" t="s">
        <v>616</v>
      </c>
      <c r="J210" s="268" t="s">
        <v>617</v>
      </c>
      <c r="K210" s="268">
        <v>92140</v>
      </c>
      <c r="L210" s="268" t="s">
        <v>681</v>
      </c>
      <c r="M210" s="268">
        <v>11363</v>
      </c>
      <c r="N210" s="268" t="s">
        <v>614</v>
      </c>
      <c r="O210" s="268">
        <v>118983</v>
      </c>
      <c r="P210" s="268" t="s">
        <v>898</v>
      </c>
      <c r="Q210" s="268" t="s">
        <v>620</v>
      </c>
      <c r="R210" s="268" t="s">
        <v>1679</v>
      </c>
      <c r="S210" s="268">
        <v>86127</v>
      </c>
      <c r="T210" s="268" t="s">
        <v>683</v>
      </c>
      <c r="U210" s="268">
        <v>18023</v>
      </c>
      <c r="V210" s="268" t="s">
        <v>1678</v>
      </c>
      <c r="W210" s="268" t="s">
        <v>1677</v>
      </c>
      <c r="X210" s="268"/>
      <c r="Y210" s="268" t="s">
        <v>1668</v>
      </c>
      <c r="Z210" s="268">
        <v>42</v>
      </c>
      <c r="AA210" s="269">
        <v>44418</v>
      </c>
      <c r="AB210" s="270">
        <v>1335485.8999999999</v>
      </c>
      <c r="AC210" s="270" t="s">
        <v>625</v>
      </c>
      <c r="AD210" s="270">
        <v>7121.07</v>
      </c>
      <c r="AE210" s="268" t="s">
        <v>626</v>
      </c>
      <c r="AF210" s="268">
        <v>2021</v>
      </c>
      <c r="AG210" s="268">
        <v>8</v>
      </c>
    </row>
    <row r="211" spans="1:33">
      <c r="A211" s="268" t="s">
        <v>658</v>
      </c>
      <c r="B211" s="268" t="s">
        <v>1680</v>
      </c>
      <c r="C211" s="269">
        <v>44418</v>
      </c>
      <c r="D211" s="269" t="e">
        <f>VLOOKUP(B211,#REF!,3,0)</f>
        <v>#REF!</v>
      </c>
      <c r="E211" s="269">
        <v>44425</v>
      </c>
      <c r="F211" s="268" t="s">
        <v>614</v>
      </c>
      <c r="G211" s="268">
        <v>71405</v>
      </c>
      <c r="H211" s="268" t="s">
        <v>900</v>
      </c>
      <c r="I211" s="268" t="s">
        <v>616</v>
      </c>
      <c r="J211" s="268" t="s">
        <v>617</v>
      </c>
      <c r="K211" s="268">
        <v>92140</v>
      </c>
      <c r="L211" s="268" t="s">
        <v>681</v>
      </c>
      <c r="M211" s="268">
        <v>11363</v>
      </c>
      <c r="N211" s="268" t="s">
        <v>614</v>
      </c>
      <c r="O211" s="268">
        <v>118983</v>
      </c>
      <c r="P211" s="268" t="s">
        <v>898</v>
      </c>
      <c r="Q211" s="268" t="s">
        <v>620</v>
      </c>
      <c r="R211" s="268" t="s">
        <v>1679</v>
      </c>
      <c r="S211" s="268">
        <v>86127</v>
      </c>
      <c r="T211" s="268" t="s">
        <v>683</v>
      </c>
      <c r="U211" s="268">
        <v>18023</v>
      </c>
      <c r="V211" s="268" t="s">
        <v>1678</v>
      </c>
      <c r="W211" s="268" t="s">
        <v>1677</v>
      </c>
      <c r="X211" s="268"/>
      <c r="Y211" s="268" t="s">
        <v>1668</v>
      </c>
      <c r="Z211" s="268">
        <v>41</v>
      </c>
      <c r="AA211" s="269">
        <v>44418</v>
      </c>
      <c r="AB211" s="270">
        <v>3294653.75</v>
      </c>
      <c r="AC211" s="270" t="s">
        <v>625</v>
      </c>
      <c r="AD211" s="270">
        <v>17567.740000000002</v>
      </c>
      <c r="AE211" s="268" t="s">
        <v>626</v>
      </c>
      <c r="AF211" s="268">
        <v>2021</v>
      </c>
      <c r="AG211" s="268">
        <v>8</v>
      </c>
    </row>
    <row r="212" spans="1:33">
      <c r="A212" s="268" t="s">
        <v>612</v>
      </c>
      <c r="B212" s="268" t="s">
        <v>1676</v>
      </c>
      <c r="C212" s="269">
        <v>44418</v>
      </c>
      <c r="D212" s="269" t="e">
        <f>VLOOKUP(B212,#REF!,3,0)</f>
        <v>#REF!</v>
      </c>
      <c r="E212" s="269">
        <v>44425</v>
      </c>
      <c r="F212" s="268" t="s">
        <v>614</v>
      </c>
      <c r="G212" s="268">
        <v>16005</v>
      </c>
      <c r="H212" s="268" t="s">
        <v>680</v>
      </c>
      <c r="I212" s="268" t="s">
        <v>616</v>
      </c>
      <c r="J212" s="268" t="s">
        <v>617</v>
      </c>
      <c r="K212" s="268">
        <v>92140</v>
      </c>
      <c r="L212" s="268" t="s">
        <v>681</v>
      </c>
      <c r="M212" s="268">
        <v>11363</v>
      </c>
      <c r="N212" s="268" t="s">
        <v>614</v>
      </c>
      <c r="O212" s="268">
        <v>118983</v>
      </c>
      <c r="P212" s="268" t="s">
        <v>952</v>
      </c>
      <c r="Q212" s="268" t="s">
        <v>619</v>
      </c>
      <c r="R212" s="268" t="s">
        <v>620</v>
      </c>
      <c r="S212" s="268">
        <v>86127</v>
      </c>
      <c r="T212" s="268" t="s">
        <v>683</v>
      </c>
      <c r="U212" s="268" t="s">
        <v>620</v>
      </c>
      <c r="V212" s="268" t="s">
        <v>1670</v>
      </c>
      <c r="W212" s="268" t="s">
        <v>1669</v>
      </c>
      <c r="X212" s="268"/>
      <c r="Y212" s="268" t="s">
        <v>1668</v>
      </c>
      <c r="Z212" s="268">
        <v>3</v>
      </c>
      <c r="AA212" s="269">
        <v>44418</v>
      </c>
      <c r="AB212" s="270">
        <v>9057789</v>
      </c>
      <c r="AC212" s="270" t="s">
        <v>625</v>
      </c>
      <c r="AD212" s="270">
        <v>45516.53</v>
      </c>
      <c r="AE212" s="268" t="s">
        <v>626</v>
      </c>
      <c r="AF212" s="268">
        <v>2021</v>
      </c>
      <c r="AG212" s="268">
        <v>8</v>
      </c>
    </row>
    <row r="213" spans="1:33">
      <c r="A213" s="268" t="s">
        <v>612</v>
      </c>
      <c r="B213" s="268" t="s">
        <v>1675</v>
      </c>
      <c r="C213" s="269">
        <v>44418</v>
      </c>
      <c r="D213" s="269" t="e">
        <f>VLOOKUP(B213,#REF!,3,0)</f>
        <v>#REF!</v>
      </c>
      <c r="E213" s="269">
        <v>44425</v>
      </c>
      <c r="F213" s="268" t="s">
        <v>614</v>
      </c>
      <c r="G213" s="268">
        <v>16005</v>
      </c>
      <c r="H213" s="268" t="s">
        <v>680</v>
      </c>
      <c r="I213" s="268" t="s">
        <v>616</v>
      </c>
      <c r="J213" s="268" t="s">
        <v>617</v>
      </c>
      <c r="K213" s="268">
        <v>92140</v>
      </c>
      <c r="L213" s="268" t="s">
        <v>681</v>
      </c>
      <c r="M213" s="268">
        <v>11363</v>
      </c>
      <c r="N213" s="268" t="s">
        <v>614</v>
      </c>
      <c r="O213" s="268">
        <v>118983</v>
      </c>
      <c r="P213" s="268" t="s">
        <v>996</v>
      </c>
      <c r="Q213" s="268" t="s">
        <v>619</v>
      </c>
      <c r="R213" s="268" t="s">
        <v>620</v>
      </c>
      <c r="S213" s="268">
        <v>86127</v>
      </c>
      <c r="T213" s="268" t="s">
        <v>683</v>
      </c>
      <c r="U213" s="268" t="s">
        <v>620</v>
      </c>
      <c r="V213" s="268" t="s">
        <v>1670</v>
      </c>
      <c r="W213" s="268" t="s">
        <v>1669</v>
      </c>
      <c r="X213" s="268"/>
      <c r="Y213" s="268" t="s">
        <v>1668</v>
      </c>
      <c r="Z213" s="268">
        <v>4</v>
      </c>
      <c r="AA213" s="269">
        <v>44418</v>
      </c>
      <c r="AB213" s="270">
        <v>6254285.2300000004</v>
      </c>
      <c r="AC213" s="270" t="s">
        <v>625</v>
      </c>
      <c r="AD213" s="270">
        <v>31428.57</v>
      </c>
      <c r="AE213" s="268" t="s">
        <v>626</v>
      </c>
      <c r="AF213" s="268">
        <v>2021</v>
      </c>
      <c r="AG213" s="268">
        <v>8</v>
      </c>
    </row>
    <row r="214" spans="1:33">
      <c r="A214" s="268" t="s">
        <v>612</v>
      </c>
      <c r="B214" s="268" t="s">
        <v>1674</v>
      </c>
      <c r="C214" s="269">
        <v>44418</v>
      </c>
      <c r="D214" s="269" t="e">
        <f>VLOOKUP(B214,#REF!,3,0)</f>
        <v>#REF!</v>
      </c>
      <c r="E214" s="269">
        <v>44425</v>
      </c>
      <c r="F214" s="268" t="s">
        <v>614</v>
      </c>
      <c r="G214" s="268">
        <v>16005</v>
      </c>
      <c r="H214" s="268" t="s">
        <v>680</v>
      </c>
      <c r="I214" s="268" t="s">
        <v>616</v>
      </c>
      <c r="J214" s="268" t="s">
        <v>617</v>
      </c>
      <c r="K214" s="268">
        <v>92140</v>
      </c>
      <c r="L214" s="268" t="s">
        <v>681</v>
      </c>
      <c r="M214" s="268">
        <v>11363</v>
      </c>
      <c r="N214" s="268" t="s">
        <v>614</v>
      </c>
      <c r="O214" s="268">
        <v>118983</v>
      </c>
      <c r="P214" s="268" t="s">
        <v>1187</v>
      </c>
      <c r="Q214" s="268" t="s">
        <v>619</v>
      </c>
      <c r="R214" s="268" t="s">
        <v>620</v>
      </c>
      <c r="S214" s="268">
        <v>86127</v>
      </c>
      <c r="T214" s="268" t="s">
        <v>683</v>
      </c>
      <c r="U214" s="268" t="s">
        <v>620</v>
      </c>
      <c r="V214" s="268" t="s">
        <v>1670</v>
      </c>
      <c r="W214" s="268" t="s">
        <v>1669</v>
      </c>
      <c r="X214" s="268"/>
      <c r="Y214" s="268" t="s">
        <v>1668</v>
      </c>
      <c r="Z214" s="268">
        <v>5</v>
      </c>
      <c r="AA214" s="269">
        <v>44418</v>
      </c>
      <c r="AB214" s="270">
        <v>3411429</v>
      </c>
      <c r="AC214" s="270" t="s">
        <v>625</v>
      </c>
      <c r="AD214" s="270">
        <v>17142.86</v>
      </c>
      <c r="AE214" s="268" t="s">
        <v>626</v>
      </c>
      <c r="AF214" s="268">
        <v>2021</v>
      </c>
      <c r="AG214" s="268">
        <v>8</v>
      </c>
    </row>
    <row r="215" spans="1:33">
      <c r="A215" s="268" t="s">
        <v>612</v>
      </c>
      <c r="B215" s="268" t="s">
        <v>1673</v>
      </c>
      <c r="C215" s="269">
        <v>44418</v>
      </c>
      <c r="D215" s="269" t="e">
        <f>VLOOKUP(B215,#REF!,3,0)</f>
        <v>#REF!</v>
      </c>
      <c r="E215" s="269">
        <v>44425</v>
      </c>
      <c r="F215" s="268" t="s">
        <v>614</v>
      </c>
      <c r="G215" s="268">
        <v>16005</v>
      </c>
      <c r="H215" s="268" t="s">
        <v>680</v>
      </c>
      <c r="I215" s="268" t="s">
        <v>616</v>
      </c>
      <c r="J215" s="268" t="s">
        <v>617</v>
      </c>
      <c r="K215" s="268">
        <v>92140</v>
      </c>
      <c r="L215" s="268" t="s">
        <v>681</v>
      </c>
      <c r="M215" s="268">
        <v>11363</v>
      </c>
      <c r="N215" s="268" t="s">
        <v>614</v>
      </c>
      <c r="O215" s="268">
        <v>118983</v>
      </c>
      <c r="P215" s="268" t="s">
        <v>1475</v>
      </c>
      <c r="Q215" s="268" t="s">
        <v>619</v>
      </c>
      <c r="R215" s="268" t="s">
        <v>620</v>
      </c>
      <c r="S215" s="268">
        <v>86127</v>
      </c>
      <c r="T215" s="268" t="s">
        <v>683</v>
      </c>
      <c r="U215" s="268" t="s">
        <v>620</v>
      </c>
      <c r="V215" s="268" t="s">
        <v>1670</v>
      </c>
      <c r="W215" s="268" t="s">
        <v>1669</v>
      </c>
      <c r="X215" s="268"/>
      <c r="Y215" s="268" t="s">
        <v>1668</v>
      </c>
      <c r="Z215" s="268">
        <v>6</v>
      </c>
      <c r="AA215" s="269">
        <v>44418</v>
      </c>
      <c r="AB215" s="270">
        <v>2842856.29</v>
      </c>
      <c r="AC215" s="270" t="s">
        <v>625</v>
      </c>
      <c r="AD215" s="270">
        <v>14285.71</v>
      </c>
      <c r="AE215" s="268" t="s">
        <v>626</v>
      </c>
      <c r="AF215" s="268">
        <v>2021</v>
      </c>
      <c r="AG215" s="268">
        <v>8</v>
      </c>
    </row>
    <row r="216" spans="1:33">
      <c r="A216" s="268" t="s">
        <v>612</v>
      </c>
      <c r="B216" s="268" t="s">
        <v>1672</v>
      </c>
      <c r="C216" s="269">
        <v>44418</v>
      </c>
      <c r="D216" s="269" t="e">
        <f>VLOOKUP(B216,#REF!,3,0)</f>
        <v>#REF!</v>
      </c>
      <c r="E216" s="269">
        <v>44425</v>
      </c>
      <c r="F216" s="268" t="s">
        <v>614</v>
      </c>
      <c r="G216" s="268">
        <v>16005</v>
      </c>
      <c r="H216" s="268" t="s">
        <v>680</v>
      </c>
      <c r="I216" s="268" t="s">
        <v>616</v>
      </c>
      <c r="J216" s="268" t="s">
        <v>617</v>
      </c>
      <c r="K216" s="268">
        <v>92140</v>
      </c>
      <c r="L216" s="268" t="s">
        <v>681</v>
      </c>
      <c r="M216" s="268">
        <v>11363</v>
      </c>
      <c r="N216" s="268" t="s">
        <v>614</v>
      </c>
      <c r="O216" s="268">
        <v>118983</v>
      </c>
      <c r="P216" s="268" t="s">
        <v>1007</v>
      </c>
      <c r="Q216" s="268" t="s">
        <v>619</v>
      </c>
      <c r="R216" s="268" t="s">
        <v>620</v>
      </c>
      <c r="S216" s="268">
        <v>86127</v>
      </c>
      <c r="T216" s="268" t="s">
        <v>683</v>
      </c>
      <c r="U216" s="268" t="s">
        <v>620</v>
      </c>
      <c r="V216" s="268" t="s">
        <v>1670</v>
      </c>
      <c r="W216" s="268" t="s">
        <v>1669</v>
      </c>
      <c r="X216" s="268"/>
      <c r="Y216" s="268" t="s">
        <v>1668</v>
      </c>
      <c r="Z216" s="268">
        <v>1</v>
      </c>
      <c r="AA216" s="269">
        <v>44418</v>
      </c>
      <c r="AB216" s="270">
        <v>1990000</v>
      </c>
      <c r="AC216" s="270" t="s">
        <v>625</v>
      </c>
      <c r="AD216" s="270">
        <v>10000</v>
      </c>
      <c r="AE216" s="268" t="s">
        <v>626</v>
      </c>
      <c r="AF216" s="268">
        <v>2021</v>
      </c>
      <c r="AG216" s="268">
        <v>8</v>
      </c>
    </row>
    <row r="217" spans="1:33">
      <c r="A217" s="268" t="s">
        <v>612</v>
      </c>
      <c r="B217" s="268" t="s">
        <v>1671</v>
      </c>
      <c r="C217" s="269">
        <v>44418</v>
      </c>
      <c r="D217" s="269" t="e">
        <f>VLOOKUP(B217,#REF!,3,0)</f>
        <v>#REF!</v>
      </c>
      <c r="E217" s="269">
        <v>44425</v>
      </c>
      <c r="F217" s="268" t="s">
        <v>614</v>
      </c>
      <c r="G217" s="268">
        <v>16005</v>
      </c>
      <c r="H217" s="268" t="s">
        <v>680</v>
      </c>
      <c r="I217" s="268" t="s">
        <v>616</v>
      </c>
      <c r="J217" s="268" t="s">
        <v>617</v>
      </c>
      <c r="K217" s="268">
        <v>92140</v>
      </c>
      <c r="L217" s="268" t="s">
        <v>681</v>
      </c>
      <c r="M217" s="268">
        <v>11363</v>
      </c>
      <c r="N217" s="268" t="s">
        <v>614</v>
      </c>
      <c r="O217" s="268">
        <v>118983</v>
      </c>
      <c r="P217" s="268" t="s">
        <v>1010</v>
      </c>
      <c r="Q217" s="268" t="s">
        <v>619</v>
      </c>
      <c r="R217" s="268" t="s">
        <v>620</v>
      </c>
      <c r="S217" s="268">
        <v>86127</v>
      </c>
      <c r="T217" s="268" t="s">
        <v>683</v>
      </c>
      <c r="U217" s="268" t="s">
        <v>620</v>
      </c>
      <c r="V217" s="268" t="s">
        <v>1670</v>
      </c>
      <c r="W217" s="268" t="s">
        <v>1669</v>
      </c>
      <c r="X217" s="268"/>
      <c r="Y217" s="268" t="s">
        <v>1668</v>
      </c>
      <c r="Z217" s="268">
        <v>2</v>
      </c>
      <c r="AA217" s="269">
        <v>44418</v>
      </c>
      <c r="AB217" s="270">
        <v>1976101.71</v>
      </c>
      <c r="AC217" s="270" t="s">
        <v>625</v>
      </c>
      <c r="AD217" s="270">
        <v>9930.16</v>
      </c>
      <c r="AE217" s="268" t="s">
        <v>626</v>
      </c>
      <c r="AF217" s="268">
        <v>2021</v>
      </c>
      <c r="AG217" s="268">
        <v>8</v>
      </c>
    </row>
    <row r="218" spans="1:33">
      <c r="A218" s="268" t="s">
        <v>612</v>
      </c>
      <c r="B218" s="268" t="s">
        <v>1667</v>
      </c>
      <c r="C218" s="269">
        <v>44420</v>
      </c>
      <c r="D218" s="269" t="e">
        <f>VLOOKUP(B218,#REF!,3,0)</f>
        <v>#REF!</v>
      </c>
      <c r="E218" s="269">
        <v>44421</v>
      </c>
      <c r="F218" s="268" t="s">
        <v>614</v>
      </c>
      <c r="G218" s="268">
        <v>72125</v>
      </c>
      <c r="H218" s="268" t="s">
        <v>1131</v>
      </c>
      <c r="I218" s="268" t="s">
        <v>616</v>
      </c>
      <c r="J218" s="268" t="s">
        <v>617</v>
      </c>
      <c r="K218" s="268">
        <v>92140</v>
      </c>
      <c r="L218" s="268">
        <v>2001</v>
      </c>
      <c r="M218" s="268">
        <v>11363</v>
      </c>
      <c r="N218" s="268" t="s">
        <v>614</v>
      </c>
      <c r="O218" s="268">
        <v>118983</v>
      </c>
      <c r="P218" s="268" t="s">
        <v>1013</v>
      </c>
      <c r="Q218" s="268" t="s">
        <v>619</v>
      </c>
      <c r="R218" s="268" t="s">
        <v>620</v>
      </c>
      <c r="S218" s="268">
        <v>95358</v>
      </c>
      <c r="T218" s="268" t="s">
        <v>1126</v>
      </c>
      <c r="U218" s="268" t="s">
        <v>620</v>
      </c>
      <c r="V218" s="268" t="s">
        <v>1665</v>
      </c>
      <c r="W218" s="268" t="s">
        <v>1664</v>
      </c>
      <c r="X218" s="268"/>
      <c r="Y218" s="268" t="s">
        <v>1663</v>
      </c>
      <c r="Z218" s="268">
        <v>16</v>
      </c>
      <c r="AA218" s="269">
        <v>44420</v>
      </c>
      <c r="AB218" s="270">
        <v>161250</v>
      </c>
      <c r="AC218" s="270" t="s">
        <v>625</v>
      </c>
      <c r="AD218" s="270">
        <v>810.3</v>
      </c>
      <c r="AE218" s="268" t="s">
        <v>626</v>
      </c>
      <c r="AF218" s="268">
        <v>2021</v>
      </c>
      <c r="AG218" s="268">
        <v>8</v>
      </c>
    </row>
    <row r="219" spans="1:33">
      <c r="A219" s="268" t="s">
        <v>612</v>
      </c>
      <c r="B219" s="268" t="s">
        <v>1666</v>
      </c>
      <c r="C219" s="269">
        <v>44420</v>
      </c>
      <c r="D219" s="269" t="e">
        <f>VLOOKUP(B219,#REF!,3,0)</f>
        <v>#REF!</v>
      </c>
      <c r="E219" s="269">
        <v>44421</v>
      </c>
      <c r="F219" s="268" t="s">
        <v>614</v>
      </c>
      <c r="G219" s="268">
        <v>72125</v>
      </c>
      <c r="H219" s="268" t="s">
        <v>1131</v>
      </c>
      <c r="I219" s="268" t="s">
        <v>616</v>
      </c>
      <c r="J219" s="268" t="s">
        <v>617</v>
      </c>
      <c r="K219" s="268">
        <v>92140</v>
      </c>
      <c r="L219" s="268">
        <v>2001</v>
      </c>
      <c r="M219" s="268">
        <v>11363</v>
      </c>
      <c r="N219" s="268" t="s">
        <v>614</v>
      </c>
      <c r="O219" s="268">
        <v>118983</v>
      </c>
      <c r="P219" s="268" t="s">
        <v>1194</v>
      </c>
      <c r="Q219" s="268" t="s">
        <v>619</v>
      </c>
      <c r="R219" s="268" t="s">
        <v>620</v>
      </c>
      <c r="S219" s="268">
        <v>95358</v>
      </c>
      <c r="T219" s="268" t="s">
        <v>1126</v>
      </c>
      <c r="U219" s="268" t="s">
        <v>620</v>
      </c>
      <c r="V219" s="268" t="s">
        <v>1665</v>
      </c>
      <c r="W219" s="268" t="s">
        <v>1664</v>
      </c>
      <c r="X219" s="268"/>
      <c r="Y219" s="268" t="s">
        <v>1663</v>
      </c>
      <c r="Z219" s="268">
        <v>17</v>
      </c>
      <c r="AA219" s="269">
        <v>44420</v>
      </c>
      <c r="AB219" s="270">
        <v>55290</v>
      </c>
      <c r="AC219" s="270" t="s">
        <v>625</v>
      </c>
      <c r="AD219" s="270">
        <v>277.83999999999997</v>
      </c>
      <c r="AE219" s="268" t="s">
        <v>626</v>
      </c>
      <c r="AF219" s="268">
        <v>2021</v>
      </c>
      <c r="AG219" s="268">
        <v>8</v>
      </c>
    </row>
    <row r="220" spans="1:33">
      <c r="A220" s="268" t="s">
        <v>612</v>
      </c>
      <c r="B220" s="268" t="s">
        <v>1662</v>
      </c>
      <c r="C220" s="269">
        <v>44425</v>
      </c>
      <c r="D220" s="269" t="e">
        <f>VLOOKUP(B220,#REF!,3,0)</f>
        <v>#REF!</v>
      </c>
      <c r="E220" s="269">
        <v>44426</v>
      </c>
      <c r="F220" s="268" t="s">
        <v>614</v>
      </c>
      <c r="G220" s="268">
        <v>71305</v>
      </c>
      <c r="H220" s="268" t="s">
        <v>1077</v>
      </c>
      <c r="I220" s="268" t="s">
        <v>616</v>
      </c>
      <c r="J220" s="268" t="s">
        <v>617</v>
      </c>
      <c r="K220" s="268">
        <v>92140</v>
      </c>
      <c r="L220" s="268">
        <v>2001</v>
      </c>
      <c r="M220" s="268">
        <v>11363</v>
      </c>
      <c r="N220" s="268" t="s">
        <v>614</v>
      </c>
      <c r="O220" s="268">
        <v>118983</v>
      </c>
      <c r="P220" s="268" t="s">
        <v>1078</v>
      </c>
      <c r="Q220" s="268" t="s">
        <v>619</v>
      </c>
      <c r="R220" s="268" t="s">
        <v>620</v>
      </c>
      <c r="S220" s="268">
        <v>78125</v>
      </c>
      <c r="T220" s="268" t="s">
        <v>1112</v>
      </c>
      <c r="U220" s="268" t="s">
        <v>620</v>
      </c>
      <c r="V220" s="268" t="s">
        <v>1661</v>
      </c>
      <c r="W220" s="268" t="s">
        <v>1660</v>
      </c>
      <c r="X220" s="268"/>
      <c r="Y220" s="268" t="s">
        <v>1659</v>
      </c>
      <c r="Z220" s="268">
        <v>20</v>
      </c>
      <c r="AA220" s="269">
        <v>44425</v>
      </c>
      <c r="AB220" s="270">
        <v>1534500</v>
      </c>
      <c r="AC220" s="270" t="s">
        <v>625</v>
      </c>
      <c r="AD220" s="270">
        <v>7711.06</v>
      </c>
      <c r="AE220" s="268" t="s">
        <v>626</v>
      </c>
      <c r="AF220" s="268">
        <v>2021</v>
      </c>
      <c r="AG220" s="268">
        <v>8</v>
      </c>
    </row>
    <row r="221" spans="1:33">
      <c r="A221" s="268" t="s">
        <v>612</v>
      </c>
      <c r="B221" s="268" t="s">
        <v>1658</v>
      </c>
      <c r="C221" s="269">
        <v>44432</v>
      </c>
      <c r="D221" s="269" t="e">
        <f>VLOOKUP(B221,#REF!,3,0)</f>
        <v>#REF!</v>
      </c>
      <c r="E221" s="269">
        <v>44435</v>
      </c>
      <c r="F221" s="268" t="s">
        <v>614</v>
      </c>
      <c r="G221" s="268">
        <v>72440</v>
      </c>
      <c r="H221" s="268" t="s">
        <v>964</v>
      </c>
      <c r="I221" s="268" t="s">
        <v>616</v>
      </c>
      <c r="J221" s="268" t="s">
        <v>617</v>
      </c>
      <c r="K221" s="268">
        <v>92140</v>
      </c>
      <c r="L221" s="268">
        <v>2001</v>
      </c>
      <c r="M221" s="268">
        <v>11363</v>
      </c>
      <c r="N221" s="268" t="s">
        <v>614</v>
      </c>
      <c r="O221" s="268">
        <v>118983</v>
      </c>
      <c r="P221" s="268" t="s">
        <v>709</v>
      </c>
      <c r="Q221" s="268" t="s">
        <v>619</v>
      </c>
      <c r="R221" s="268" t="s">
        <v>620</v>
      </c>
      <c r="S221" s="268">
        <v>79397</v>
      </c>
      <c r="T221" s="268" t="s">
        <v>970</v>
      </c>
      <c r="U221" s="268" t="s">
        <v>620</v>
      </c>
      <c r="V221" s="268" t="s">
        <v>1657</v>
      </c>
      <c r="W221" s="268" t="s">
        <v>1648</v>
      </c>
      <c r="X221" s="268"/>
      <c r="Y221" s="268" t="s">
        <v>1644</v>
      </c>
      <c r="Z221" s="268">
        <v>14</v>
      </c>
      <c r="AA221" s="269">
        <v>44432</v>
      </c>
      <c r="AB221" s="270">
        <v>1990</v>
      </c>
      <c r="AC221" s="270" t="s">
        <v>625</v>
      </c>
      <c r="AD221" s="270">
        <v>10</v>
      </c>
      <c r="AE221" s="268" t="s">
        <v>626</v>
      </c>
      <c r="AF221" s="268">
        <v>2021</v>
      </c>
      <c r="AG221" s="268">
        <v>8</v>
      </c>
    </row>
    <row r="222" spans="1:33">
      <c r="A222" s="268" t="s">
        <v>612</v>
      </c>
      <c r="B222" s="268" t="s">
        <v>1656</v>
      </c>
      <c r="C222" s="269">
        <v>44432</v>
      </c>
      <c r="D222" s="269" t="e">
        <f>VLOOKUP(B222,#REF!,3,0)</f>
        <v>#REF!</v>
      </c>
      <c r="E222" s="269">
        <v>44435</v>
      </c>
      <c r="F222" s="268" t="s">
        <v>614</v>
      </c>
      <c r="G222" s="268">
        <v>72440</v>
      </c>
      <c r="H222" s="268" t="s">
        <v>964</v>
      </c>
      <c r="I222" s="268" t="s">
        <v>616</v>
      </c>
      <c r="J222" s="268" t="s">
        <v>617</v>
      </c>
      <c r="K222" s="268">
        <v>92140</v>
      </c>
      <c r="L222" s="268">
        <v>2001</v>
      </c>
      <c r="M222" s="268">
        <v>11363</v>
      </c>
      <c r="N222" s="268" t="s">
        <v>614</v>
      </c>
      <c r="O222" s="268">
        <v>118983</v>
      </c>
      <c r="P222" s="268" t="s">
        <v>709</v>
      </c>
      <c r="Q222" s="268" t="s">
        <v>619</v>
      </c>
      <c r="R222" s="268" t="s">
        <v>620</v>
      </c>
      <c r="S222" s="268">
        <v>79397</v>
      </c>
      <c r="T222" s="268" t="s">
        <v>970</v>
      </c>
      <c r="U222" s="268" t="s">
        <v>620</v>
      </c>
      <c r="V222" s="268" t="s">
        <v>1655</v>
      </c>
      <c r="W222" s="268" t="s">
        <v>1648</v>
      </c>
      <c r="X222" s="268"/>
      <c r="Y222" s="268" t="s">
        <v>1644</v>
      </c>
      <c r="Z222" s="268">
        <v>9</v>
      </c>
      <c r="AA222" s="269">
        <v>44432</v>
      </c>
      <c r="AB222" s="270">
        <v>1990</v>
      </c>
      <c r="AC222" s="270" t="s">
        <v>625</v>
      </c>
      <c r="AD222" s="270">
        <v>10</v>
      </c>
      <c r="AE222" s="268" t="s">
        <v>626</v>
      </c>
      <c r="AF222" s="268">
        <v>2021</v>
      </c>
      <c r="AG222" s="268">
        <v>8</v>
      </c>
    </row>
    <row r="223" spans="1:33">
      <c r="A223" s="268" t="s">
        <v>612</v>
      </c>
      <c r="B223" s="268" t="s">
        <v>1654</v>
      </c>
      <c r="C223" s="269">
        <v>44432</v>
      </c>
      <c r="D223" s="269" t="e">
        <f>VLOOKUP(B223,#REF!,3,0)</f>
        <v>#REF!</v>
      </c>
      <c r="E223" s="269">
        <v>44435</v>
      </c>
      <c r="F223" s="268" t="s">
        <v>614</v>
      </c>
      <c r="G223" s="268">
        <v>72440</v>
      </c>
      <c r="H223" s="268" t="s">
        <v>964</v>
      </c>
      <c r="I223" s="268" t="s">
        <v>616</v>
      </c>
      <c r="J223" s="268" t="s">
        <v>617</v>
      </c>
      <c r="K223" s="268">
        <v>92140</v>
      </c>
      <c r="L223" s="268">
        <v>2001</v>
      </c>
      <c r="M223" s="268">
        <v>11363</v>
      </c>
      <c r="N223" s="268" t="s">
        <v>614</v>
      </c>
      <c r="O223" s="268">
        <v>118983</v>
      </c>
      <c r="P223" s="268" t="s">
        <v>709</v>
      </c>
      <c r="Q223" s="268" t="s">
        <v>619</v>
      </c>
      <c r="R223" s="268" t="s">
        <v>620</v>
      </c>
      <c r="S223" s="268">
        <v>79397</v>
      </c>
      <c r="T223" s="268" t="s">
        <v>970</v>
      </c>
      <c r="U223" s="268" t="s">
        <v>620</v>
      </c>
      <c r="V223" s="268" t="s">
        <v>1653</v>
      </c>
      <c r="W223" s="268" t="s">
        <v>1648</v>
      </c>
      <c r="X223" s="268"/>
      <c r="Y223" s="268" t="s">
        <v>1644</v>
      </c>
      <c r="Z223" s="268">
        <v>10</v>
      </c>
      <c r="AA223" s="269">
        <v>44432</v>
      </c>
      <c r="AB223" s="270">
        <v>1990</v>
      </c>
      <c r="AC223" s="270" t="s">
        <v>625</v>
      </c>
      <c r="AD223" s="270">
        <v>10</v>
      </c>
      <c r="AE223" s="268" t="s">
        <v>626</v>
      </c>
      <c r="AF223" s="268">
        <v>2021</v>
      </c>
      <c r="AG223" s="268">
        <v>8</v>
      </c>
    </row>
    <row r="224" spans="1:33">
      <c r="A224" s="268" t="s">
        <v>612</v>
      </c>
      <c r="B224" s="268" t="s">
        <v>1652</v>
      </c>
      <c r="C224" s="269">
        <v>44432</v>
      </c>
      <c r="D224" s="269" t="e">
        <f>VLOOKUP(B224,#REF!,3,0)</f>
        <v>#REF!</v>
      </c>
      <c r="E224" s="269">
        <v>44435</v>
      </c>
      <c r="F224" s="268" t="s">
        <v>614</v>
      </c>
      <c r="G224" s="268">
        <v>72440</v>
      </c>
      <c r="H224" s="268" t="s">
        <v>964</v>
      </c>
      <c r="I224" s="268" t="s">
        <v>616</v>
      </c>
      <c r="J224" s="268" t="s">
        <v>617</v>
      </c>
      <c r="K224" s="268">
        <v>92140</v>
      </c>
      <c r="L224" s="268">
        <v>2001</v>
      </c>
      <c r="M224" s="268">
        <v>11363</v>
      </c>
      <c r="N224" s="268" t="s">
        <v>614</v>
      </c>
      <c r="O224" s="268">
        <v>118983</v>
      </c>
      <c r="P224" s="268" t="s">
        <v>709</v>
      </c>
      <c r="Q224" s="268" t="s">
        <v>619</v>
      </c>
      <c r="R224" s="268" t="s">
        <v>620</v>
      </c>
      <c r="S224" s="268">
        <v>79397</v>
      </c>
      <c r="T224" s="268" t="s">
        <v>970</v>
      </c>
      <c r="U224" s="268" t="s">
        <v>620</v>
      </c>
      <c r="V224" s="268" t="s">
        <v>1651</v>
      </c>
      <c r="W224" s="268" t="s">
        <v>1648</v>
      </c>
      <c r="X224" s="268"/>
      <c r="Y224" s="268" t="s">
        <v>1644</v>
      </c>
      <c r="Z224" s="268">
        <v>11</v>
      </c>
      <c r="AA224" s="269">
        <v>44432</v>
      </c>
      <c r="AB224" s="270">
        <v>1990</v>
      </c>
      <c r="AC224" s="270" t="s">
        <v>625</v>
      </c>
      <c r="AD224" s="270">
        <v>10</v>
      </c>
      <c r="AE224" s="268" t="s">
        <v>626</v>
      </c>
      <c r="AF224" s="268">
        <v>2021</v>
      </c>
      <c r="AG224" s="268">
        <v>8</v>
      </c>
    </row>
    <row r="225" spans="1:33">
      <c r="A225" s="268" t="s">
        <v>612</v>
      </c>
      <c r="B225" s="268" t="s">
        <v>1650</v>
      </c>
      <c r="C225" s="269">
        <v>44432</v>
      </c>
      <c r="D225" s="269" t="e">
        <f>VLOOKUP(B225,#REF!,3,0)</f>
        <v>#REF!</v>
      </c>
      <c r="E225" s="269">
        <v>44435</v>
      </c>
      <c r="F225" s="268" t="s">
        <v>614</v>
      </c>
      <c r="G225" s="268">
        <v>72440</v>
      </c>
      <c r="H225" s="268" t="s">
        <v>964</v>
      </c>
      <c r="I225" s="268" t="s">
        <v>616</v>
      </c>
      <c r="J225" s="268" t="s">
        <v>617</v>
      </c>
      <c r="K225" s="268">
        <v>92140</v>
      </c>
      <c r="L225" s="268">
        <v>2001</v>
      </c>
      <c r="M225" s="268">
        <v>11363</v>
      </c>
      <c r="N225" s="268" t="s">
        <v>614</v>
      </c>
      <c r="O225" s="268">
        <v>118983</v>
      </c>
      <c r="P225" s="268" t="s">
        <v>709</v>
      </c>
      <c r="Q225" s="268" t="s">
        <v>619</v>
      </c>
      <c r="R225" s="268" t="s">
        <v>620</v>
      </c>
      <c r="S225" s="268">
        <v>79397</v>
      </c>
      <c r="T225" s="268" t="s">
        <v>970</v>
      </c>
      <c r="U225" s="268" t="s">
        <v>620</v>
      </c>
      <c r="V225" s="268" t="s">
        <v>1649</v>
      </c>
      <c r="W225" s="268" t="s">
        <v>1648</v>
      </c>
      <c r="X225" s="268"/>
      <c r="Y225" s="268" t="s">
        <v>1644</v>
      </c>
      <c r="Z225" s="268">
        <v>12</v>
      </c>
      <c r="AA225" s="269">
        <v>44432</v>
      </c>
      <c r="AB225" s="270">
        <v>10482.81</v>
      </c>
      <c r="AC225" s="270" t="s">
        <v>625</v>
      </c>
      <c r="AD225" s="270">
        <v>52.68</v>
      </c>
      <c r="AE225" s="268" t="s">
        <v>626</v>
      </c>
      <c r="AF225" s="268">
        <v>2021</v>
      </c>
      <c r="AG225" s="268">
        <v>8</v>
      </c>
    </row>
    <row r="226" spans="1:33">
      <c r="A226" s="268" t="s">
        <v>612</v>
      </c>
      <c r="B226" s="268" t="s">
        <v>1647</v>
      </c>
      <c r="C226" s="269">
        <v>44432</v>
      </c>
      <c r="D226" s="269" t="e">
        <f>VLOOKUP(B226,#REF!,3,0)</f>
        <v>#REF!</v>
      </c>
      <c r="E226" s="269">
        <v>44435</v>
      </c>
      <c r="F226" s="268" t="s">
        <v>614</v>
      </c>
      <c r="G226" s="268">
        <v>72440</v>
      </c>
      <c r="H226" s="268" t="s">
        <v>964</v>
      </c>
      <c r="I226" s="268" t="s">
        <v>616</v>
      </c>
      <c r="J226" s="268" t="s">
        <v>617</v>
      </c>
      <c r="K226" s="268">
        <v>92140</v>
      </c>
      <c r="L226" s="268">
        <v>2001</v>
      </c>
      <c r="M226" s="268">
        <v>11363</v>
      </c>
      <c r="N226" s="268" t="s">
        <v>614</v>
      </c>
      <c r="O226" s="268">
        <v>118983</v>
      </c>
      <c r="P226" s="268" t="s">
        <v>709</v>
      </c>
      <c r="Q226" s="268" t="s">
        <v>620</v>
      </c>
      <c r="R226" s="268" t="s">
        <v>620</v>
      </c>
      <c r="S226" s="268">
        <v>59497</v>
      </c>
      <c r="T226" s="268" t="s">
        <v>965</v>
      </c>
      <c r="U226" s="268" t="s">
        <v>620</v>
      </c>
      <c r="V226" s="268" t="s">
        <v>1646</v>
      </c>
      <c r="W226" s="268" t="s">
        <v>1645</v>
      </c>
      <c r="X226" s="268"/>
      <c r="Y226" s="268" t="s">
        <v>1644</v>
      </c>
      <c r="Z226" s="268">
        <v>13</v>
      </c>
      <c r="AA226" s="269">
        <v>44432</v>
      </c>
      <c r="AB226" s="270">
        <v>9900</v>
      </c>
      <c r="AC226" s="270" t="s">
        <v>625</v>
      </c>
      <c r="AD226" s="270">
        <v>49.75</v>
      </c>
      <c r="AE226" s="268" t="s">
        <v>626</v>
      </c>
      <c r="AF226" s="268">
        <v>2021</v>
      </c>
      <c r="AG226" s="268">
        <v>8</v>
      </c>
    </row>
    <row r="227" spans="1:33">
      <c r="A227" s="268" t="s">
        <v>612</v>
      </c>
      <c r="B227" s="268" t="s">
        <v>1643</v>
      </c>
      <c r="C227" s="269">
        <v>44434</v>
      </c>
      <c r="D227" s="269" t="e">
        <f>VLOOKUP(B227,#REF!,3,0)</f>
        <v>#REF!</v>
      </c>
      <c r="E227" s="269">
        <v>44434</v>
      </c>
      <c r="F227" s="268" t="s">
        <v>614</v>
      </c>
      <c r="G227" s="268">
        <v>72125</v>
      </c>
      <c r="H227" s="268" t="s">
        <v>1131</v>
      </c>
      <c r="I227" s="268" t="s">
        <v>616</v>
      </c>
      <c r="J227" s="268" t="s">
        <v>617</v>
      </c>
      <c r="K227" s="268">
        <v>92140</v>
      </c>
      <c r="L227" s="268">
        <v>2001</v>
      </c>
      <c r="M227" s="268">
        <v>11363</v>
      </c>
      <c r="N227" s="268" t="s">
        <v>614</v>
      </c>
      <c r="O227" s="268">
        <v>118983</v>
      </c>
      <c r="P227" s="268" t="s">
        <v>1013</v>
      </c>
      <c r="Q227" s="268" t="s">
        <v>619</v>
      </c>
      <c r="R227" s="268" t="s">
        <v>620</v>
      </c>
      <c r="S227" s="268">
        <v>95358</v>
      </c>
      <c r="T227" s="268" t="s">
        <v>1126</v>
      </c>
      <c r="U227" s="268" t="s">
        <v>620</v>
      </c>
      <c r="V227" s="268" t="s">
        <v>1642</v>
      </c>
      <c r="W227" s="268" t="s">
        <v>1635</v>
      </c>
      <c r="X227" s="268"/>
      <c r="Y227" s="268" t="s">
        <v>1634</v>
      </c>
      <c r="Z227" s="268">
        <v>23</v>
      </c>
      <c r="AA227" s="269">
        <v>44434</v>
      </c>
      <c r="AB227" s="270">
        <v>18000</v>
      </c>
      <c r="AC227" s="270" t="s">
        <v>625</v>
      </c>
      <c r="AD227" s="270">
        <v>90.45</v>
      </c>
      <c r="AE227" s="268" t="s">
        <v>626</v>
      </c>
      <c r="AF227" s="268">
        <v>2021</v>
      </c>
      <c r="AG227" s="268">
        <v>8</v>
      </c>
    </row>
    <row r="228" spans="1:33">
      <c r="A228" s="268" t="s">
        <v>612</v>
      </c>
      <c r="B228" s="268" t="s">
        <v>1641</v>
      </c>
      <c r="C228" s="269">
        <v>44434</v>
      </c>
      <c r="D228" s="269" t="e">
        <f>VLOOKUP(B228,#REF!,3,0)</f>
        <v>#REF!</v>
      </c>
      <c r="E228" s="269">
        <v>44434</v>
      </c>
      <c r="F228" s="268" t="s">
        <v>614</v>
      </c>
      <c r="G228" s="268">
        <v>72125</v>
      </c>
      <c r="H228" s="268" t="s">
        <v>1131</v>
      </c>
      <c r="I228" s="268" t="s">
        <v>616</v>
      </c>
      <c r="J228" s="268" t="s">
        <v>617</v>
      </c>
      <c r="K228" s="268">
        <v>92140</v>
      </c>
      <c r="L228" s="268">
        <v>2001</v>
      </c>
      <c r="M228" s="268">
        <v>11363</v>
      </c>
      <c r="N228" s="268" t="s">
        <v>614</v>
      </c>
      <c r="O228" s="268">
        <v>118983</v>
      </c>
      <c r="P228" s="268" t="s">
        <v>618</v>
      </c>
      <c r="Q228" s="268" t="s">
        <v>619</v>
      </c>
      <c r="R228" s="268" t="s">
        <v>620</v>
      </c>
      <c r="S228" s="268">
        <v>95358</v>
      </c>
      <c r="T228" s="268" t="s">
        <v>1126</v>
      </c>
      <c r="U228" s="268" t="s">
        <v>620</v>
      </c>
      <c r="V228" s="268" t="s">
        <v>1640</v>
      </c>
      <c r="W228" s="268" t="s">
        <v>1635</v>
      </c>
      <c r="X228" s="268"/>
      <c r="Y228" s="268" t="s">
        <v>1634</v>
      </c>
      <c r="Z228" s="268">
        <v>24</v>
      </c>
      <c r="AA228" s="269">
        <v>44434</v>
      </c>
      <c r="AB228" s="270">
        <v>266180</v>
      </c>
      <c r="AC228" s="270" t="s">
        <v>625</v>
      </c>
      <c r="AD228" s="270">
        <v>1337.59</v>
      </c>
      <c r="AE228" s="268" t="s">
        <v>626</v>
      </c>
      <c r="AF228" s="268">
        <v>2021</v>
      </c>
      <c r="AG228" s="268">
        <v>8</v>
      </c>
    </row>
    <row r="229" spans="1:33">
      <c r="A229" s="268" t="s">
        <v>612</v>
      </c>
      <c r="B229" s="268" t="s">
        <v>1639</v>
      </c>
      <c r="C229" s="269">
        <v>44434</v>
      </c>
      <c r="D229" s="269" t="e">
        <f>VLOOKUP(B229,#REF!,3,0)</f>
        <v>#REF!</v>
      </c>
      <c r="E229" s="269">
        <v>44434</v>
      </c>
      <c r="F229" s="268" t="s">
        <v>614</v>
      </c>
      <c r="G229" s="268">
        <v>72125</v>
      </c>
      <c r="H229" s="268" t="s">
        <v>1131</v>
      </c>
      <c r="I229" s="268" t="s">
        <v>616</v>
      </c>
      <c r="J229" s="268" t="s">
        <v>617</v>
      </c>
      <c r="K229" s="268">
        <v>92140</v>
      </c>
      <c r="L229" s="268">
        <v>2001</v>
      </c>
      <c r="M229" s="268">
        <v>11363</v>
      </c>
      <c r="N229" s="268" t="s">
        <v>614</v>
      </c>
      <c r="O229" s="268">
        <v>118983</v>
      </c>
      <c r="P229" s="268" t="s">
        <v>1013</v>
      </c>
      <c r="Q229" s="268" t="s">
        <v>619</v>
      </c>
      <c r="R229" s="268" t="s">
        <v>620</v>
      </c>
      <c r="S229" s="268">
        <v>95358</v>
      </c>
      <c r="T229" s="268" t="s">
        <v>1126</v>
      </c>
      <c r="U229" s="268" t="s">
        <v>620</v>
      </c>
      <c r="V229" s="268" t="s">
        <v>1638</v>
      </c>
      <c r="W229" s="268" t="s">
        <v>1635</v>
      </c>
      <c r="X229" s="268"/>
      <c r="Y229" s="268" t="s">
        <v>1634</v>
      </c>
      <c r="Z229" s="268">
        <v>21</v>
      </c>
      <c r="AA229" s="269">
        <v>44434</v>
      </c>
      <c r="AB229" s="270">
        <v>16500</v>
      </c>
      <c r="AC229" s="270" t="s">
        <v>625</v>
      </c>
      <c r="AD229" s="270">
        <v>82.91</v>
      </c>
      <c r="AE229" s="268" t="s">
        <v>626</v>
      </c>
      <c r="AF229" s="268">
        <v>2021</v>
      </c>
      <c r="AG229" s="268">
        <v>8</v>
      </c>
    </row>
    <row r="230" spans="1:33">
      <c r="A230" s="268" t="s">
        <v>612</v>
      </c>
      <c r="B230" s="268" t="s">
        <v>1637</v>
      </c>
      <c r="C230" s="269">
        <v>44434</v>
      </c>
      <c r="D230" s="269" t="e">
        <f>VLOOKUP(B230,#REF!,3,0)</f>
        <v>#REF!</v>
      </c>
      <c r="E230" s="269">
        <v>44434</v>
      </c>
      <c r="F230" s="268" t="s">
        <v>614</v>
      </c>
      <c r="G230" s="268">
        <v>72125</v>
      </c>
      <c r="H230" s="268" t="s">
        <v>1131</v>
      </c>
      <c r="I230" s="268" t="s">
        <v>616</v>
      </c>
      <c r="J230" s="268" t="s">
        <v>617</v>
      </c>
      <c r="K230" s="268">
        <v>92140</v>
      </c>
      <c r="L230" s="268">
        <v>2001</v>
      </c>
      <c r="M230" s="268">
        <v>11363</v>
      </c>
      <c r="N230" s="268" t="s">
        <v>614</v>
      </c>
      <c r="O230" s="268">
        <v>118983</v>
      </c>
      <c r="P230" s="268" t="s">
        <v>618</v>
      </c>
      <c r="Q230" s="268" t="s">
        <v>619</v>
      </c>
      <c r="R230" s="268" t="s">
        <v>620</v>
      </c>
      <c r="S230" s="268">
        <v>95358</v>
      </c>
      <c r="T230" s="268" t="s">
        <v>1126</v>
      </c>
      <c r="U230" s="268" t="s">
        <v>620</v>
      </c>
      <c r="V230" s="268" t="s">
        <v>1636</v>
      </c>
      <c r="W230" s="268" t="s">
        <v>1635</v>
      </c>
      <c r="X230" s="268"/>
      <c r="Y230" s="268" t="s">
        <v>1634</v>
      </c>
      <c r="Z230" s="268">
        <v>22</v>
      </c>
      <c r="AA230" s="269">
        <v>44434</v>
      </c>
      <c r="AB230" s="270">
        <v>218460</v>
      </c>
      <c r="AC230" s="270" t="s">
        <v>625</v>
      </c>
      <c r="AD230" s="270">
        <v>1097.79</v>
      </c>
      <c r="AE230" s="268" t="s">
        <v>626</v>
      </c>
      <c r="AF230" s="268">
        <v>2021</v>
      </c>
      <c r="AG230" s="268">
        <v>8</v>
      </c>
    </row>
    <row r="231" spans="1:33">
      <c r="A231" s="268" t="s">
        <v>612</v>
      </c>
      <c r="B231" s="268" t="s">
        <v>1633</v>
      </c>
      <c r="C231" s="269">
        <v>44437</v>
      </c>
      <c r="D231" s="269" t="e">
        <f>VLOOKUP(B231,#REF!,3,0)</f>
        <v>#REF!</v>
      </c>
      <c r="E231" s="269">
        <v>44437</v>
      </c>
      <c r="F231" s="268" t="s">
        <v>614</v>
      </c>
      <c r="G231" s="268">
        <v>74205</v>
      </c>
      <c r="H231" s="268" t="s">
        <v>1172</v>
      </c>
      <c r="I231" s="268" t="s">
        <v>616</v>
      </c>
      <c r="J231" s="268" t="s">
        <v>617</v>
      </c>
      <c r="K231" s="268">
        <v>92140</v>
      </c>
      <c r="L231" s="268">
        <v>2001</v>
      </c>
      <c r="M231" s="268">
        <v>11363</v>
      </c>
      <c r="N231" s="268" t="s">
        <v>614</v>
      </c>
      <c r="O231" s="268">
        <v>118983</v>
      </c>
      <c r="P231" s="268" t="s">
        <v>1187</v>
      </c>
      <c r="Q231" s="268" t="s">
        <v>619</v>
      </c>
      <c r="R231" s="268" t="s">
        <v>620</v>
      </c>
      <c r="S231" s="268">
        <v>52704</v>
      </c>
      <c r="T231" s="268" t="s">
        <v>1188</v>
      </c>
      <c r="U231" s="268" t="s">
        <v>620</v>
      </c>
      <c r="V231" s="268" t="s">
        <v>1632</v>
      </c>
      <c r="W231" s="268" t="s">
        <v>1629</v>
      </c>
      <c r="X231" s="268"/>
      <c r="Y231" s="268" t="s">
        <v>1631</v>
      </c>
      <c r="Z231" s="268">
        <v>2</v>
      </c>
      <c r="AA231" s="269">
        <v>44437</v>
      </c>
      <c r="AB231" s="270">
        <v>450000</v>
      </c>
      <c r="AC231" s="270" t="s">
        <v>625</v>
      </c>
      <c r="AD231" s="270">
        <v>2261.31</v>
      </c>
      <c r="AE231" s="268" t="s">
        <v>626</v>
      </c>
      <c r="AF231" s="268">
        <v>2021</v>
      </c>
      <c r="AG231" s="268">
        <v>8</v>
      </c>
    </row>
    <row r="232" spans="1:33">
      <c r="A232" s="268" t="s">
        <v>612</v>
      </c>
      <c r="B232" s="268" t="s">
        <v>1630</v>
      </c>
      <c r="C232" s="269">
        <v>44440</v>
      </c>
      <c r="D232" s="269" t="e">
        <f>VLOOKUP(B232,#REF!,3,0)</f>
        <v>#REF!</v>
      </c>
      <c r="E232" s="269">
        <v>44441</v>
      </c>
      <c r="F232" s="268" t="s">
        <v>614</v>
      </c>
      <c r="G232" s="268">
        <v>76135</v>
      </c>
      <c r="H232" s="268" t="s">
        <v>628</v>
      </c>
      <c r="I232" s="268" t="s">
        <v>616</v>
      </c>
      <c r="J232" s="268" t="s">
        <v>617</v>
      </c>
      <c r="K232" s="268">
        <v>92140</v>
      </c>
      <c r="L232" s="268">
        <v>2001</v>
      </c>
      <c r="M232" s="268">
        <v>11363</v>
      </c>
      <c r="N232" s="268" t="s">
        <v>614</v>
      </c>
      <c r="O232" s="268">
        <v>118983</v>
      </c>
      <c r="P232" s="268" t="s">
        <v>1187</v>
      </c>
      <c r="Q232" s="268" t="s">
        <v>619</v>
      </c>
      <c r="R232" s="268" t="s">
        <v>620</v>
      </c>
      <c r="S232" s="268">
        <v>52704</v>
      </c>
      <c r="T232" s="268" t="s">
        <v>1188</v>
      </c>
      <c r="U232" s="268" t="s">
        <v>620</v>
      </c>
      <c r="V232" s="268" t="s">
        <v>628</v>
      </c>
      <c r="W232" s="268" t="s">
        <v>1629</v>
      </c>
      <c r="X232" s="268"/>
      <c r="Y232" s="268" t="s">
        <v>1628</v>
      </c>
      <c r="Z232" s="268">
        <v>127</v>
      </c>
      <c r="AA232" s="269">
        <v>44440</v>
      </c>
      <c r="AB232" s="270">
        <v>0</v>
      </c>
      <c r="AC232" s="270" t="s">
        <v>625</v>
      </c>
      <c r="AD232" s="270">
        <v>-3.97</v>
      </c>
      <c r="AE232" s="268" t="s">
        <v>626</v>
      </c>
      <c r="AF232" s="268">
        <v>2021</v>
      </c>
      <c r="AG232" s="268">
        <v>9</v>
      </c>
    </row>
    <row r="233" spans="1:33">
      <c r="A233" s="268" t="s">
        <v>612</v>
      </c>
      <c r="B233" s="268" t="s">
        <v>1627</v>
      </c>
      <c r="C233" s="269">
        <v>44442</v>
      </c>
      <c r="D233" s="269" t="e">
        <f>VLOOKUP(B233,#REF!,3,0)</f>
        <v>#REF!</v>
      </c>
      <c r="E233" s="269">
        <v>44443</v>
      </c>
      <c r="F233" s="268" t="s">
        <v>614</v>
      </c>
      <c r="G233" s="268">
        <v>71305</v>
      </c>
      <c r="H233" s="268" t="s">
        <v>1077</v>
      </c>
      <c r="I233" s="268" t="s">
        <v>616</v>
      </c>
      <c r="J233" s="268" t="s">
        <v>617</v>
      </c>
      <c r="K233" s="268">
        <v>92140</v>
      </c>
      <c r="L233" s="268">
        <v>2001</v>
      </c>
      <c r="M233" s="268">
        <v>11363</v>
      </c>
      <c r="N233" s="268" t="s">
        <v>614</v>
      </c>
      <c r="O233" s="268">
        <v>118983</v>
      </c>
      <c r="P233" s="268" t="s">
        <v>737</v>
      </c>
      <c r="Q233" s="268" t="s">
        <v>619</v>
      </c>
      <c r="R233" s="268" t="s">
        <v>620</v>
      </c>
      <c r="S233" s="268">
        <v>97319</v>
      </c>
      <c r="T233" s="268" t="s">
        <v>1571</v>
      </c>
      <c r="U233" s="268" t="s">
        <v>620</v>
      </c>
      <c r="V233" s="268" t="s">
        <v>1626</v>
      </c>
      <c r="W233" s="268" t="s">
        <v>1625</v>
      </c>
      <c r="X233" s="268"/>
      <c r="Y233" s="268" t="s">
        <v>1624</v>
      </c>
      <c r="Z233" s="268">
        <v>10</v>
      </c>
      <c r="AA233" s="269">
        <v>44442</v>
      </c>
      <c r="AB233" s="270">
        <v>100000</v>
      </c>
      <c r="AC233" s="270" t="s">
        <v>625</v>
      </c>
      <c r="AD233" s="270">
        <v>501.63</v>
      </c>
      <c r="AE233" s="268" t="s">
        <v>626</v>
      </c>
      <c r="AF233" s="268">
        <v>2021</v>
      </c>
      <c r="AG233" s="268">
        <v>9</v>
      </c>
    </row>
    <row r="234" spans="1:33">
      <c r="A234" s="268" t="s">
        <v>612</v>
      </c>
      <c r="B234" s="268" t="s">
        <v>1623</v>
      </c>
      <c r="C234" s="269">
        <v>44452</v>
      </c>
      <c r="D234" s="269" t="e">
        <f>VLOOKUP(B234,#REF!,3,0)</f>
        <v>#REF!</v>
      </c>
      <c r="E234" s="269">
        <v>44452</v>
      </c>
      <c r="F234" s="268" t="s">
        <v>614</v>
      </c>
      <c r="G234" s="268">
        <v>72125</v>
      </c>
      <c r="H234" s="268" t="s">
        <v>1131</v>
      </c>
      <c r="I234" s="268" t="s">
        <v>616</v>
      </c>
      <c r="J234" s="268" t="s">
        <v>617</v>
      </c>
      <c r="K234" s="268">
        <v>92140</v>
      </c>
      <c r="L234" s="268">
        <v>2001</v>
      </c>
      <c r="M234" s="268">
        <v>11363</v>
      </c>
      <c r="N234" s="268" t="s">
        <v>614</v>
      </c>
      <c r="O234" s="268">
        <v>118983</v>
      </c>
      <c r="P234" s="268" t="s">
        <v>1013</v>
      </c>
      <c r="Q234" s="268" t="s">
        <v>619</v>
      </c>
      <c r="R234" s="268" t="s">
        <v>620</v>
      </c>
      <c r="S234" s="268">
        <v>95358</v>
      </c>
      <c r="T234" s="268" t="s">
        <v>1126</v>
      </c>
      <c r="U234" s="268" t="s">
        <v>620</v>
      </c>
      <c r="V234" s="268" t="s">
        <v>1622</v>
      </c>
      <c r="W234" s="268" t="s">
        <v>1616</v>
      </c>
      <c r="X234" s="268"/>
      <c r="Y234" s="268" t="s">
        <v>1618</v>
      </c>
      <c r="Z234" s="268">
        <v>14</v>
      </c>
      <c r="AA234" s="269">
        <v>44452</v>
      </c>
      <c r="AB234" s="270">
        <v>19500</v>
      </c>
      <c r="AC234" s="270" t="s">
        <v>625</v>
      </c>
      <c r="AD234" s="270">
        <v>97.99</v>
      </c>
      <c r="AE234" s="268" t="s">
        <v>626</v>
      </c>
      <c r="AF234" s="268">
        <v>2021</v>
      </c>
      <c r="AG234" s="268">
        <v>9</v>
      </c>
    </row>
    <row r="235" spans="1:33">
      <c r="A235" s="268" t="s">
        <v>612</v>
      </c>
      <c r="B235" s="268" t="s">
        <v>1621</v>
      </c>
      <c r="C235" s="269">
        <v>44454</v>
      </c>
      <c r="D235" s="269" t="e">
        <f>VLOOKUP(B235,#REF!,3,0)</f>
        <v>#REF!</v>
      </c>
      <c r="E235" s="269">
        <v>44454</v>
      </c>
      <c r="F235" s="268" t="s">
        <v>614</v>
      </c>
      <c r="G235" s="268">
        <v>76135</v>
      </c>
      <c r="H235" s="268" t="s">
        <v>628</v>
      </c>
      <c r="I235" s="268" t="s">
        <v>616</v>
      </c>
      <c r="J235" s="268" t="s">
        <v>617</v>
      </c>
      <c r="K235" s="268">
        <v>92140</v>
      </c>
      <c r="L235" s="268">
        <v>2001</v>
      </c>
      <c r="M235" s="268">
        <v>11363</v>
      </c>
      <c r="N235" s="268" t="s">
        <v>614</v>
      </c>
      <c r="O235" s="268">
        <v>118983</v>
      </c>
      <c r="P235" s="268" t="s">
        <v>1013</v>
      </c>
      <c r="Q235" s="268" t="s">
        <v>619</v>
      </c>
      <c r="R235" s="268" t="s">
        <v>620</v>
      </c>
      <c r="S235" s="268">
        <v>95358</v>
      </c>
      <c r="T235" s="268" t="s">
        <v>1126</v>
      </c>
      <c r="U235" s="268" t="s">
        <v>620</v>
      </c>
      <c r="V235" s="268" t="s">
        <v>628</v>
      </c>
      <c r="W235" s="268" t="s">
        <v>1616</v>
      </c>
      <c r="X235" s="268"/>
      <c r="Y235" s="268" t="s">
        <v>1615</v>
      </c>
      <c r="Z235" s="268">
        <v>80</v>
      </c>
      <c r="AA235" s="269">
        <v>44454</v>
      </c>
      <c r="AB235" s="270">
        <v>0</v>
      </c>
      <c r="AC235" s="270" t="s">
        <v>625</v>
      </c>
      <c r="AD235" s="270">
        <v>-0.17</v>
      </c>
      <c r="AE235" s="268" t="s">
        <v>626</v>
      </c>
      <c r="AF235" s="268">
        <v>2021</v>
      </c>
      <c r="AG235" s="268">
        <v>9</v>
      </c>
    </row>
    <row r="236" spans="1:33">
      <c r="A236" s="268" t="s">
        <v>612</v>
      </c>
      <c r="B236" s="268" t="s">
        <v>1620</v>
      </c>
      <c r="C236" s="269">
        <v>44452</v>
      </c>
      <c r="D236" s="269" t="e">
        <f>VLOOKUP(B236,#REF!,3,0)</f>
        <v>#REF!</v>
      </c>
      <c r="E236" s="269">
        <v>44452</v>
      </c>
      <c r="F236" s="268" t="s">
        <v>614</v>
      </c>
      <c r="G236" s="268">
        <v>72125</v>
      </c>
      <c r="H236" s="268" t="s">
        <v>1131</v>
      </c>
      <c r="I236" s="268" t="s">
        <v>616</v>
      </c>
      <c r="J236" s="268" t="s">
        <v>617</v>
      </c>
      <c r="K236" s="268">
        <v>92140</v>
      </c>
      <c r="L236" s="268">
        <v>2001</v>
      </c>
      <c r="M236" s="268">
        <v>11363</v>
      </c>
      <c r="N236" s="268" t="s">
        <v>614</v>
      </c>
      <c r="O236" s="268">
        <v>118983</v>
      </c>
      <c r="P236" s="268" t="s">
        <v>618</v>
      </c>
      <c r="Q236" s="268" t="s">
        <v>619</v>
      </c>
      <c r="R236" s="268" t="s">
        <v>620</v>
      </c>
      <c r="S236" s="268">
        <v>95358</v>
      </c>
      <c r="T236" s="268" t="s">
        <v>1126</v>
      </c>
      <c r="U236" s="268" t="s">
        <v>620</v>
      </c>
      <c r="V236" s="268" t="s">
        <v>1619</v>
      </c>
      <c r="W236" s="268" t="s">
        <v>1616</v>
      </c>
      <c r="X236" s="268"/>
      <c r="Y236" s="268" t="s">
        <v>1618</v>
      </c>
      <c r="Z236" s="268">
        <v>15</v>
      </c>
      <c r="AA236" s="269">
        <v>44452</v>
      </c>
      <c r="AB236" s="270">
        <v>236910</v>
      </c>
      <c r="AC236" s="270" t="s">
        <v>625</v>
      </c>
      <c r="AD236" s="270">
        <v>1190.5</v>
      </c>
      <c r="AE236" s="268" t="s">
        <v>626</v>
      </c>
      <c r="AF236" s="268">
        <v>2021</v>
      </c>
      <c r="AG236" s="268">
        <v>9</v>
      </c>
    </row>
    <row r="237" spans="1:33">
      <c r="A237" s="268" t="s">
        <v>612</v>
      </c>
      <c r="B237" s="268" t="s">
        <v>1617</v>
      </c>
      <c r="C237" s="269">
        <v>44454</v>
      </c>
      <c r="D237" s="269" t="e">
        <f>VLOOKUP(B237,#REF!,3,0)</f>
        <v>#REF!</v>
      </c>
      <c r="E237" s="269">
        <v>44454</v>
      </c>
      <c r="F237" s="268" t="s">
        <v>614</v>
      </c>
      <c r="G237" s="268">
        <v>76135</v>
      </c>
      <c r="H237" s="268" t="s">
        <v>628</v>
      </c>
      <c r="I237" s="268" t="s">
        <v>616</v>
      </c>
      <c r="J237" s="268" t="s">
        <v>617</v>
      </c>
      <c r="K237" s="268">
        <v>92140</v>
      </c>
      <c r="L237" s="268">
        <v>2001</v>
      </c>
      <c r="M237" s="268">
        <v>11363</v>
      </c>
      <c r="N237" s="268" t="s">
        <v>614</v>
      </c>
      <c r="O237" s="268">
        <v>118983</v>
      </c>
      <c r="P237" s="268" t="s">
        <v>618</v>
      </c>
      <c r="Q237" s="268" t="s">
        <v>619</v>
      </c>
      <c r="R237" s="268" t="s">
        <v>620</v>
      </c>
      <c r="S237" s="268">
        <v>95358</v>
      </c>
      <c r="T237" s="268" t="s">
        <v>1126</v>
      </c>
      <c r="U237" s="268" t="s">
        <v>620</v>
      </c>
      <c r="V237" s="268" t="s">
        <v>628</v>
      </c>
      <c r="W237" s="268" t="s">
        <v>1616</v>
      </c>
      <c r="X237" s="268"/>
      <c r="Y237" s="268" t="s">
        <v>1615</v>
      </c>
      <c r="Z237" s="268">
        <v>81</v>
      </c>
      <c r="AA237" s="269">
        <v>44454</v>
      </c>
      <c r="AB237" s="270">
        <v>0</v>
      </c>
      <c r="AC237" s="270" t="s">
        <v>625</v>
      </c>
      <c r="AD237" s="270">
        <v>-2.09</v>
      </c>
      <c r="AE237" s="268" t="s">
        <v>626</v>
      </c>
      <c r="AF237" s="268">
        <v>2021</v>
      </c>
      <c r="AG237" s="268">
        <v>9</v>
      </c>
    </row>
    <row r="238" spans="1:33">
      <c r="A238" s="268" t="s">
        <v>612</v>
      </c>
      <c r="B238" s="268" t="s">
        <v>1614</v>
      </c>
      <c r="C238" s="269">
        <v>44454</v>
      </c>
      <c r="D238" s="269" t="e">
        <f>VLOOKUP(B238,#REF!,3,0)</f>
        <v>#REF!</v>
      </c>
      <c r="E238" s="269">
        <v>44455</v>
      </c>
      <c r="F238" s="268" t="s">
        <v>614</v>
      </c>
      <c r="G238" s="268">
        <v>71305</v>
      </c>
      <c r="H238" s="268" t="s">
        <v>1077</v>
      </c>
      <c r="I238" s="268" t="s">
        <v>616</v>
      </c>
      <c r="J238" s="268" t="s">
        <v>617</v>
      </c>
      <c r="K238" s="268">
        <v>92140</v>
      </c>
      <c r="L238" s="268">
        <v>2001</v>
      </c>
      <c r="M238" s="268">
        <v>11363</v>
      </c>
      <c r="N238" s="268" t="s">
        <v>614</v>
      </c>
      <c r="O238" s="268">
        <v>118983</v>
      </c>
      <c r="P238" s="268" t="s">
        <v>1078</v>
      </c>
      <c r="Q238" s="268" t="s">
        <v>619</v>
      </c>
      <c r="R238" s="268" t="s">
        <v>620</v>
      </c>
      <c r="S238" s="268">
        <v>81552</v>
      </c>
      <c r="T238" s="268" t="s">
        <v>1139</v>
      </c>
      <c r="U238" s="268" t="s">
        <v>620</v>
      </c>
      <c r="V238" s="268" t="s">
        <v>1613</v>
      </c>
      <c r="W238" s="268" t="s">
        <v>1609</v>
      </c>
      <c r="X238" s="268"/>
      <c r="Y238" s="268" t="s">
        <v>1608</v>
      </c>
      <c r="Z238" s="268">
        <v>4</v>
      </c>
      <c r="AA238" s="269">
        <v>44454</v>
      </c>
      <c r="AB238" s="270">
        <v>7448.97</v>
      </c>
      <c r="AC238" s="270" t="s">
        <v>625</v>
      </c>
      <c r="AD238" s="270">
        <v>37.369999999999997</v>
      </c>
      <c r="AE238" s="268" t="s">
        <v>626</v>
      </c>
      <c r="AF238" s="268">
        <v>2021</v>
      </c>
      <c r="AG238" s="268">
        <v>9</v>
      </c>
    </row>
    <row r="239" spans="1:33">
      <c r="A239" s="268" t="s">
        <v>612</v>
      </c>
      <c r="B239" s="268" t="s">
        <v>1612</v>
      </c>
      <c r="C239" s="269">
        <v>44454</v>
      </c>
      <c r="D239" s="269" t="e">
        <f>VLOOKUP(B239,#REF!,3,0)</f>
        <v>#REF!</v>
      </c>
      <c r="E239" s="269">
        <v>44455</v>
      </c>
      <c r="F239" s="268" t="s">
        <v>614</v>
      </c>
      <c r="G239" s="268">
        <v>71305</v>
      </c>
      <c r="H239" s="268" t="s">
        <v>1077</v>
      </c>
      <c r="I239" s="268" t="s">
        <v>616</v>
      </c>
      <c r="J239" s="268" t="s">
        <v>617</v>
      </c>
      <c r="K239" s="268">
        <v>92140</v>
      </c>
      <c r="L239" s="268">
        <v>2001</v>
      </c>
      <c r="M239" s="268">
        <v>11363</v>
      </c>
      <c r="N239" s="268" t="s">
        <v>614</v>
      </c>
      <c r="O239" s="268">
        <v>118983</v>
      </c>
      <c r="P239" s="268" t="s">
        <v>1078</v>
      </c>
      <c r="Q239" s="268" t="s">
        <v>619</v>
      </c>
      <c r="R239" s="268" t="s">
        <v>620</v>
      </c>
      <c r="S239" s="268">
        <v>81552</v>
      </c>
      <c r="T239" s="268" t="s">
        <v>1139</v>
      </c>
      <c r="U239" s="268" t="s">
        <v>620</v>
      </c>
      <c r="V239" s="268" t="s">
        <v>1610</v>
      </c>
      <c r="W239" s="268" t="s">
        <v>1609</v>
      </c>
      <c r="X239" s="268"/>
      <c r="Y239" s="268" t="s">
        <v>1608</v>
      </c>
      <c r="Z239" s="268">
        <v>5</v>
      </c>
      <c r="AA239" s="269">
        <v>44454</v>
      </c>
      <c r="AB239" s="270">
        <v>-7448.97</v>
      </c>
      <c r="AC239" s="270" t="s">
        <v>625</v>
      </c>
      <c r="AD239" s="270">
        <v>-37.369999999999997</v>
      </c>
      <c r="AE239" s="268" t="s">
        <v>626</v>
      </c>
      <c r="AF239" s="268">
        <v>2021</v>
      </c>
      <c r="AG239" s="268">
        <v>9</v>
      </c>
    </row>
    <row r="240" spans="1:33">
      <c r="A240" s="268" t="s">
        <v>612</v>
      </c>
      <c r="B240" s="268" t="s">
        <v>1611</v>
      </c>
      <c r="C240" s="269">
        <v>44454</v>
      </c>
      <c r="D240" s="269" t="e">
        <f>VLOOKUP(B240,#REF!,3,0)</f>
        <v>#REF!</v>
      </c>
      <c r="E240" s="269">
        <v>44455</v>
      </c>
      <c r="F240" s="268" t="s">
        <v>614</v>
      </c>
      <c r="G240" s="268">
        <v>72425</v>
      </c>
      <c r="H240" s="268" t="s">
        <v>1563</v>
      </c>
      <c r="I240" s="268" t="s">
        <v>616</v>
      </c>
      <c r="J240" s="268" t="s">
        <v>617</v>
      </c>
      <c r="K240" s="268">
        <v>92140</v>
      </c>
      <c r="L240" s="268">
        <v>2001</v>
      </c>
      <c r="M240" s="268">
        <v>11363</v>
      </c>
      <c r="N240" s="268" t="s">
        <v>614</v>
      </c>
      <c r="O240" s="268">
        <v>118983</v>
      </c>
      <c r="P240" s="268" t="s">
        <v>1078</v>
      </c>
      <c r="Q240" s="268" t="s">
        <v>619</v>
      </c>
      <c r="R240" s="268" t="s">
        <v>620</v>
      </c>
      <c r="S240" s="268">
        <v>81552</v>
      </c>
      <c r="T240" s="268" t="s">
        <v>1139</v>
      </c>
      <c r="U240" s="268" t="s">
        <v>620</v>
      </c>
      <c r="V240" s="268" t="s">
        <v>1610</v>
      </c>
      <c r="W240" s="268" t="s">
        <v>1609</v>
      </c>
      <c r="X240" s="268"/>
      <c r="Y240" s="268" t="s">
        <v>1608</v>
      </c>
      <c r="Z240" s="268">
        <v>6</v>
      </c>
      <c r="AA240" s="269">
        <v>44454</v>
      </c>
      <c r="AB240" s="270">
        <v>7448.97</v>
      </c>
      <c r="AC240" s="270" t="s">
        <v>625</v>
      </c>
      <c r="AD240" s="270">
        <v>37.369999999999997</v>
      </c>
      <c r="AE240" s="268" t="s">
        <v>626</v>
      </c>
      <c r="AF240" s="268">
        <v>2021</v>
      </c>
      <c r="AG240" s="268">
        <v>9</v>
      </c>
    </row>
    <row r="241" spans="1:33">
      <c r="A241" s="268" t="s">
        <v>612</v>
      </c>
      <c r="B241" s="268" t="s">
        <v>1607</v>
      </c>
      <c r="C241" s="269">
        <v>44461</v>
      </c>
      <c r="D241" s="269" t="e">
        <f>VLOOKUP(B241,#REF!,3,0)</f>
        <v>#REF!</v>
      </c>
      <c r="E241" s="269">
        <v>44462</v>
      </c>
      <c r="F241" s="268" t="s">
        <v>614</v>
      </c>
      <c r="G241" s="268">
        <v>71305</v>
      </c>
      <c r="H241" s="268" t="s">
        <v>1077</v>
      </c>
      <c r="I241" s="268" t="s">
        <v>616</v>
      </c>
      <c r="J241" s="268" t="s">
        <v>617</v>
      </c>
      <c r="K241" s="268">
        <v>92140</v>
      </c>
      <c r="L241" s="268">
        <v>2001</v>
      </c>
      <c r="M241" s="268">
        <v>11363</v>
      </c>
      <c r="N241" s="268" t="s">
        <v>614</v>
      </c>
      <c r="O241" s="268">
        <v>118983</v>
      </c>
      <c r="P241" s="268" t="s">
        <v>1078</v>
      </c>
      <c r="Q241" s="268" t="s">
        <v>619</v>
      </c>
      <c r="R241" s="268" t="s">
        <v>620</v>
      </c>
      <c r="S241" s="268">
        <v>81552</v>
      </c>
      <c r="T241" s="268" t="s">
        <v>1139</v>
      </c>
      <c r="U241" s="268" t="s">
        <v>620</v>
      </c>
      <c r="V241" s="268" t="s">
        <v>1606</v>
      </c>
      <c r="W241" s="268" t="s">
        <v>1602</v>
      </c>
      <c r="X241" s="268"/>
      <c r="Y241" s="268" t="s">
        <v>1601</v>
      </c>
      <c r="Z241" s="268">
        <v>5</v>
      </c>
      <c r="AA241" s="269">
        <v>44461</v>
      </c>
      <c r="AB241" s="270">
        <v>440000</v>
      </c>
      <c r="AC241" s="270" t="s">
        <v>625</v>
      </c>
      <c r="AD241" s="270">
        <v>2207.17</v>
      </c>
      <c r="AE241" s="268" t="s">
        <v>626</v>
      </c>
      <c r="AF241" s="268">
        <v>2021</v>
      </c>
      <c r="AG241" s="268">
        <v>9</v>
      </c>
    </row>
    <row r="242" spans="1:33">
      <c r="A242" s="268" t="s">
        <v>612</v>
      </c>
      <c r="B242" s="268" t="s">
        <v>1605</v>
      </c>
      <c r="C242" s="269">
        <v>44461</v>
      </c>
      <c r="D242" s="269" t="e">
        <f>VLOOKUP(B242,#REF!,3,0)</f>
        <v>#REF!</v>
      </c>
      <c r="E242" s="269">
        <v>44462</v>
      </c>
      <c r="F242" s="268" t="s">
        <v>614</v>
      </c>
      <c r="G242" s="268">
        <v>71305</v>
      </c>
      <c r="H242" s="268" t="s">
        <v>1077</v>
      </c>
      <c r="I242" s="268" t="s">
        <v>616</v>
      </c>
      <c r="J242" s="268" t="s">
        <v>617</v>
      </c>
      <c r="K242" s="268">
        <v>92140</v>
      </c>
      <c r="L242" s="268">
        <v>2001</v>
      </c>
      <c r="M242" s="268">
        <v>11363</v>
      </c>
      <c r="N242" s="268" t="s">
        <v>614</v>
      </c>
      <c r="O242" s="268">
        <v>118983</v>
      </c>
      <c r="P242" s="268" t="s">
        <v>618</v>
      </c>
      <c r="Q242" s="268" t="s">
        <v>619</v>
      </c>
      <c r="R242" s="268" t="s">
        <v>620</v>
      </c>
      <c r="S242" s="268">
        <v>81552</v>
      </c>
      <c r="T242" s="268" t="s">
        <v>1139</v>
      </c>
      <c r="U242" s="268" t="s">
        <v>620</v>
      </c>
      <c r="V242" s="268" t="s">
        <v>1603</v>
      </c>
      <c r="W242" s="268" t="s">
        <v>1602</v>
      </c>
      <c r="X242" s="268"/>
      <c r="Y242" s="268" t="s">
        <v>1601</v>
      </c>
      <c r="Z242" s="268">
        <v>6</v>
      </c>
      <c r="AA242" s="269">
        <v>44461</v>
      </c>
      <c r="AB242" s="270">
        <v>220000</v>
      </c>
      <c r="AC242" s="270" t="s">
        <v>625</v>
      </c>
      <c r="AD242" s="270">
        <v>1103.5899999999999</v>
      </c>
      <c r="AE242" s="268" t="s">
        <v>626</v>
      </c>
      <c r="AF242" s="268">
        <v>2021</v>
      </c>
      <c r="AG242" s="268">
        <v>9</v>
      </c>
    </row>
    <row r="243" spans="1:33">
      <c r="A243" s="268" t="s">
        <v>612</v>
      </c>
      <c r="B243" s="268" t="s">
        <v>1604</v>
      </c>
      <c r="C243" s="269">
        <v>44461</v>
      </c>
      <c r="D243" s="269" t="e">
        <f>VLOOKUP(B243,#REF!,3,0)</f>
        <v>#REF!</v>
      </c>
      <c r="E243" s="269">
        <v>44462</v>
      </c>
      <c r="F243" s="268" t="s">
        <v>614</v>
      </c>
      <c r="G243" s="268">
        <v>71305</v>
      </c>
      <c r="H243" s="268" t="s">
        <v>1077</v>
      </c>
      <c r="I243" s="268" t="s">
        <v>616</v>
      </c>
      <c r="J243" s="268" t="s">
        <v>617</v>
      </c>
      <c r="K243" s="268">
        <v>92140</v>
      </c>
      <c r="L243" s="268">
        <v>2001</v>
      </c>
      <c r="M243" s="268">
        <v>11363</v>
      </c>
      <c r="N243" s="268" t="s">
        <v>614</v>
      </c>
      <c r="O243" s="268">
        <v>118983</v>
      </c>
      <c r="P243" s="268" t="s">
        <v>1078</v>
      </c>
      <c r="Q243" s="268" t="s">
        <v>619</v>
      </c>
      <c r="R243" s="268" t="s">
        <v>620</v>
      </c>
      <c r="S243" s="268">
        <v>81552</v>
      </c>
      <c r="T243" s="268" t="s">
        <v>1139</v>
      </c>
      <c r="U243" s="268" t="s">
        <v>620</v>
      </c>
      <c r="V243" s="268" t="s">
        <v>1603</v>
      </c>
      <c r="W243" s="268" t="s">
        <v>1602</v>
      </c>
      <c r="X243" s="268"/>
      <c r="Y243" s="268" t="s">
        <v>1601</v>
      </c>
      <c r="Z243" s="268">
        <v>7</v>
      </c>
      <c r="AA243" s="269">
        <v>44461</v>
      </c>
      <c r="AB243" s="270">
        <v>44000</v>
      </c>
      <c r="AC243" s="270" t="s">
        <v>625</v>
      </c>
      <c r="AD243" s="270">
        <v>220.72</v>
      </c>
      <c r="AE243" s="268" t="s">
        <v>626</v>
      </c>
      <c r="AF243" s="268">
        <v>2021</v>
      </c>
      <c r="AG243" s="268">
        <v>9</v>
      </c>
    </row>
    <row r="244" spans="1:33">
      <c r="A244" s="268" t="s">
        <v>612</v>
      </c>
      <c r="B244" s="268" t="s">
        <v>1600</v>
      </c>
      <c r="C244" s="269">
        <v>44463</v>
      </c>
      <c r="D244" s="269" t="e">
        <f>VLOOKUP(B244,#REF!,3,0)</f>
        <v>#REF!</v>
      </c>
      <c r="E244" s="269">
        <v>44467</v>
      </c>
      <c r="F244" s="268" t="s">
        <v>614</v>
      </c>
      <c r="G244" s="268">
        <v>72440</v>
      </c>
      <c r="H244" s="268" t="s">
        <v>964</v>
      </c>
      <c r="I244" s="268" t="s">
        <v>616</v>
      </c>
      <c r="J244" s="268" t="s">
        <v>617</v>
      </c>
      <c r="K244" s="268">
        <v>92140</v>
      </c>
      <c r="L244" s="268">
        <v>2001</v>
      </c>
      <c r="M244" s="268">
        <v>11363</v>
      </c>
      <c r="N244" s="268" t="s">
        <v>614</v>
      </c>
      <c r="O244" s="268">
        <v>118983</v>
      </c>
      <c r="P244" s="268" t="s">
        <v>709</v>
      </c>
      <c r="Q244" s="268" t="s">
        <v>620</v>
      </c>
      <c r="R244" s="268" t="s">
        <v>620</v>
      </c>
      <c r="S244" s="268">
        <v>59497</v>
      </c>
      <c r="T244" s="268" t="s">
        <v>965</v>
      </c>
      <c r="U244" s="268" t="s">
        <v>620</v>
      </c>
      <c r="V244" s="268" t="s">
        <v>1599</v>
      </c>
      <c r="W244" s="268" t="s">
        <v>1598</v>
      </c>
      <c r="X244" s="268"/>
      <c r="Y244" s="268" t="s">
        <v>1583</v>
      </c>
      <c r="Z244" s="268">
        <v>7</v>
      </c>
      <c r="AA244" s="269">
        <v>44463</v>
      </c>
      <c r="AB244" s="270">
        <v>9900</v>
      </c>
      <c r="AC244" s="270" t="s">
        <v>625</v>
      </c>
      <c r="AD244" s="270">
        <v>49.66</v>
      </c>
      <c r="AE244" s="268" t="s">
        <v>626</v>
      </c>
      <c r="AF244" s="268">
        <v>2021</v>
      </c>
      <c r="AG244" s="268">
        <v>9</v>
      </c>
    </row>
    <row r="245" spans="1:33">
      <c r="A245" s="268" t="s">
        <v>612</v>
      </c>
      <c r="B245" s="268" t="s">
        <v>1597</v>
      </c>
      <c r="C245" s="269">
        <v>44463</v>
      </c>
      <c r="D245" s="269" t="e">
        <f>VLOOKUP(B245,#REF!,3,0)</f>
        <v>#REF!</v>
      </c>
      <c r="E245" s="269">
        <v>44467</v>
      </c>
      <c r="F245" s="268" t="s">
        <v>614</v>
      </c>
      <c r="G245" s="268">
        <v>72440</v>
      </c>
      <c r="H245" s="268" t="s">
        <v>964</v>
      </c>
      <c r="I245" s="268" t="s">
        <v>616</v>
      </c>
      <c r="J245" s="268" t="s">
        <v>617</v>
      </c>
      <c r="K245" s="268">
        <v>92140</v>
      </c>
      <c r="L245" s="268">
        <v>2001</v>
      </c>
      <c r="M245" s="268">
        <v>11363</v>
      </c>
      <c r="N245" s="268" t="s">
        <v>614</v>
      </c>
      <c r="O245" s="268">
        <v>118983</v>
      </c>
      <c r="P245" s="268" t="s">
        <v>709</v>
      </c>
      <c r="Q245" s="268" t="s">
        <v>620</v>
      </c>
      <c r="R245" s="268" t="s">
        <v>620</v>
      </c>
      <c r="S245" s="268">
        <v>79397</v>
      </c>
      <c r="T245" s="268" t="s">
        <v>970</v>
      </c>
      <c r="U245" s="268" t="s">
        <v>620</v>
      </c>
      <c r="V245" s="268" t="s">
        <v>1596</v>
      </c>
      <c r="W245" s="268" t="s">
        <v>1581</v>
      </c>
      <c r="X245" s="268"/>
      <c r="Y245" s="268" t="s">
        <v>1583</v>
      </c>
      <c r="Z245" s="268">
        <v>8</v>
      </c>
      <c r="AA245" s="269">
        <v>44463</v>
      </c>
      <c r="AB245" s="270">
        <v>1990</v>
      </c>
      <c r="AC245" s="270" t="s">
        <v>625</v>
      </c>
      <c r="AD245" s="270">
        <v>9.98</v>
      </c>
      <c r="AE245" s="268" t="s">
        <v>626</v>
      </c>
      <c r="AF245" s="268">
        <v>2021</v>
      </c>
      <c r="AG245" s="268">
        <v>9</v>
      </c>
    </row>
    <row r="246" spans="1:33">
      <c r="A246" s="268" t="s">
        <v>612</v>
      </c>
      <c r="B246" s="268" t="s">
        <v>1595</v>
      </c>
      <c r="C246" s="269">
        <v>44468</v>
      </c>
      <c r="D246" s="269" t="e">
        <f>VLOOKUP(B246,#REF!,3,0)</f>
        <v>#REF!</v>
      </c>
      <c r="E246" s="269">
        <v>44469</v>
      </c>
      <c r="F246" s="268" t="s">
        <v>614</v>
      </c>
      <c r="G246" s="268">
        <v>76125</v>
      </c>
      <c r="H246" s="268" t="s">
        <v>653</v>
      </c>
      <c r="I246" s="268" t="s">
        <v>616</v>
      </c>
      <c r="J246" s="268" t="s">
        <v>617</v>
      </c>
      <c r="K246" s="268">
        <v>92140</v>
      </c>
      <c r="L246" s="268">
        <v>2001</v>
      </c>
      <c r="M246" s="268">
        <v>11363</v>
      </c>
      <c r="N246" s="268" t="s">
        <v>614</v>
      </c>
      <c r="O246" s="268">
        <v>118983</v>
      </c>
      <c r="P246" s="268" t="s">
        <v>709</v>
      </c>
      <c r="Q246" s="268" t="s">
        <v>620</v>
      </c>
      <c r="R246" s="268" t="s">
        <v>620</v>
      </c>
      <c r="S246" s="268">
        <v>79397</v>
      </c>
      <c r="T246" s="268" t="s">
        <v>970</v>
      </c>
      <c r="U246" s="268" t="s">
        <v>620</v>
      </c>
      <c r="V246" s="268" t="s">
        <v>653</v>
      </c>
      <c r="W246" s="268" t="s">
        <v>1581</v>
      </c>
      <c r="X246" s="268"/>
      <c r="Y246" s="268" t="s">
        <v>1580</v>
      </c>
      <c r="Z246" s="268">
        <v>61</v>
      </c>
      <c r="AA246" s="269">
        <v>44468</v>
      </c>
      <c r="AB246" s="270">
        <v>0</v>
      </c>
      <c r="AC246" s="270" t="s">
        <v>625</v>
      </c>
      <c r="AD246" s="270">
        <v>0</v>
      </c>
      <c r="AE246" s="268" t="s">
        <v>626</v>
      </c>
      <c r="AF246" s="268">
        <v>2021</v>
      </c>
      <c r="AG246" s="268">
        <v>9</v>
      </c>
    </row>
    <row r="247" spans="1:33">
      <c r="A247" s="268" t="s">
        <v>612</v>
      </c>
      <c r="B247" s="268" t="s">
        <v>1594</v>
      </c>
      <c r="C247" s="269">
        <v>44463</v>
      </c>
      <c r="D247" s="269" t="e">
        <f>VLOOKUP(B247,#REF!,3,0)</f>
        <v>#REF!</v>
      </c>
      <c r="E247" s="269">
        <v>44467</v>
      </c>
      <c r="F247" s="268" t="s">
        <v>614</v>
      </c>
      <c r="G247" s="268">
        <v>72440</v>
      </c>
      <c r="H247" s="268" t="s">
        <v>964</v>
      </c>
      <c r="I247" s="268" t="s">
        <v>616</v>
      </c>
      <c r="J247" s="268" t="s">
        <v>617</v>
      </c>
      <c r="K247" s="268">
        <v>92140</v>
      </c>
      <c r="L247" s="268">
        <v>2001</v>
      </c>
      <c r="M247" s="268">
        <v>11363</v>
      </c>
      <c r="N247" s="268" t="s">
        <v>614</v>
      </c>
      <c r="O247" s="268">
        <v>118983</v>
      </c>
      <c r="P247" s="268" t="s">
        <v>709</v>
      </c>
      <c r="Q247" s="268" t="s">
        <v>620</v>
      </c>
      <c r="R247" s="268" t="s">
        <v>620</v>
      </c>
      <c r="S247" s="268">
        <v>79397</v>
      </c>
      <c r="T247" s="268" t="s">
        <v>970</v>
      </c>
      <c r="U247" s="268" t="s">
        <v>620</v>
      </c>
      <c r="V247" s="268" t="s">
        <v>1593</v>
      </c>
      <c r="W247" s="268" t="s">
        <v>1581</v>
      </c>
      <c r="X247" s="268"/>
      <c r="Y247" s="268" t="s">
        <v>1583</v>
      </c>
      <c r="Z247" s="268">
        <v>9</v>
      </c>
      <c r="AA247" s="269">
        <v>44463</v>
      </c>
      <c r="AB247" s="270">
        <v>1990</v>
      </c>
      <c r="AC247" s="270" t="s">
        <v>625</v>
      </c>
      <c r="AD247" s="270">
        <v>9.98</v>
      </c>
      <c r="AE247" s="268" t="s">
        <v>626</v>
      </c>
      <c r="AF247" s="268">
        <v>2021</v>
      </c>
      <c r="AG247" s="268">
        <v>9</v>
      </c>
    </row>
    <row r="248" spans="1:33">
      <c r="A248" s="268" t="s">
        <v>612</v>
      </c>
      <c r="B248" s="268" t="s">
        <v>1592</v>
      </c>
      <c r="C248" s="269">
        <v>44468</v>
      </c>
      <c r="D248" s="269" t="e">
        <f>VLOOKUP(B248,#REF!,3,0)</f>
        <v>#REF!</v>
      </c>
      <c r="E248" s="269">
        <v>44469</v>
      </c>
      <c r="F248" s="268" t="s">
        <v>614</v>
      </c>
      <c r="G248" s="268">
        <v>76125</v>
      </c>
      <c r="H248" s="268" t="s">
        <v>653</v>
      </c>
      <c r="I248" s="268" t="s">
        <v>616</v>
      </c>
      <c r="J248" s="268" t="s">
        <v>617</v>
      </c>
      <c r="K248" s="268">
        <v>92140</v>
      </c>
      <c r="L248" s="268">
        <v>2001</v>
      </c>
      <c r="M248" s="268">
        <v>11363</v>
      </c>
      <c r="N248" s="268" t="s">
        <v>614</v>
      </c>
      <c r="O248" s="268">
        <v>118983</v>
      </c>
      <c r="P248" s="268" t="s">
        <v>709</v>
      </c>
      <c r="Q248" s="268" t="s">
        <v>620</v>
      </c>
      <c r="R248" s="268" t="s">
        <v>620</v>
      </c>
      <c r="S248" s="268">
        <v>79397</v>
      </c>
      <c r="T248" s="268" t="s">
        <v>970</v>
      </c>
      <c r="U248" s="268" t="s">
        <v>620</v>
      </c>
      <c r="V248" s="268" t="s">
        <v>653</v>
      </c>
      <c r="W248" s="268" t="s">
        <v>1581</v>
      </c>
      <c r="X248" s="268"/>
      <c r="Y248" s="268" t="s">
        <v>1580</v>
      </c>
      <c r="Z248" s="268">
        <v>62</v>
      </c>
      <c r="AA248" s="269">
        <v>44468</v>
      </c>
      <c r="AB248" s="270">
        <v>0</v>
      </c>
      <c r="AC248" s="270" t="s">
        <v>625</v>
      </c>
      <c r="AD248" s="270">
        <v>0</v>
      </c>
      <c r="AE248" s="268" t="s">
        <v>626</v>
      </c>
      <c r="AF248" s="268">
        <v>2021</v>
      </c>
      <c r="AG248" s="268">
        <v>9</v>
      </c>
    </row>
    <row r="249" spans="1:33">
      <c r="A249" s="268" t="s">
        <v>612</v>
      </c>
      <c r="B249" s="268" t="s">
        <v>1591</v>
      </c>
      <c r="C249" s="269">
        <v>44463</v>
      </c>
      <c r="D249" s="269" t="e">
        <f>VLOOKUP(B249,#REF!,3,0)</f>
        <v>#REF!</v>
      </c>
      <c r="E249" s="269">
        <v>44467</v>
      </c>
      <c r="F249" s="268" t="s">
        <v>614</v>
      </c>
      <c r="G249" s="268">
        <v>72440</v>
      </c>
      <c r="H249" s="268" t="s">
        <v>964</v>
      </c>
      <c r="I249" s="268" t="s">
        <v>616</v>
      </c>
      <c r="J249" s="268" t="s">
        <v>617</v>
      </c>
      <c r="K249" s="268">
        <v>92140</v>
      </c>
      <c r="L249" s="268">
        <v>2001</v>
      </c>
      <c r="M249" s="268">
        <v>11363</v>
      </c>
      <c r="N249" s="268" t="s">
        <v>614</v>
      </c>
      <c r="O249" s="268">
        <v>118983</v>
      </c>
      <c r="P249" s="268" t="s">
        <v>709</v>
      </c>
      <c r="Q249" s="268" t="s">
        <v>620</v>
      </c>
      <c r="R249" s="268" t="s">
        <v>620</v>
      </c>
      <c r="S249" s="268">
        <v>79397</v>
      </c>
      <c r="T249" s="268" t="s">
        <v>970</v>
      </c>
      <c r="U249" s="268" t="s">
        <v>620</v>
      </c>
      <c r="V249" s="268" t="s">
        <v>1590</v>
      </c>
      <c r="W249" s="268" t="s">
        <v>1581</v>
      </c>
      <c r="X249" s="268"/>
      <c r="Y249" s="268" t="s">
        <v>1583</v>
      </c>
      <c r="Z249" s="268">
        <v>10</v>
      </c>
      <c r="AA249" s="269">
        <v>44463</v>
      </c>
      <c r="AB249" s="270">
        <v>1990</v>
      </c>
      <c r="AC249" s="270" t="s">
        <v>625</v>
      </c>
      <c r="AD249" s="270">
        <v>9.98</v>
      </c>
      <c r="AE249" s="268" t="s">
        <v>626</v>
      </c>
      <c r="AF249" s="268">
        <v>2021</v>
      </c>
      <c r="AG249" s="268">
        <v>9</v>
      </c>
    </row>
    <row r="250" spans="1:33">
      <c r="A250" s="268" t="s">
        <v>612</v>
      </c>
      <c r="B250" s="268" t="s">
        <v>1589</v>
      </c>
      <c r="C250" s="269">
        <v>44468</v>
      </c>
      <c r="D250" s="269" t="e">
        <f>VLOOKUP(B250,#REF!,3,0)</f>
        <v>#REF!</v>
      </c>
      <c r="E250" s="269">
        <v>44469</v>
      </c>
      <c r="F250" s="268" t="s">
        <v>614</v>
      </c>
      <c r="G250" s="268">
        <v>76125</v>
      </c>
      <c r="H250" s="268" t="s">
        <v>653</v>
      </c>
      <c r="I250" s="268" t="s">
        <v>616</v>
      </c>
      <c r="J250" s="268" t="s">
        <v>617</v>
      </c>
      <c r="K250" s="268">
        <v>92140</v>
      </c>
      <c r="L250" s="268">
        <v>2001</v>
      </c>
      <c r="M250" s="268">
        <v>11363</v>
      </c>
      <c r="N250" s="268" t="s">
        <v>614</v>
      </c>
      <c r="O250" s="268">
        <v>118983</v>
      </c>
      <c r="P250" s="268" t="s">
        <v>709</v>
      </c>
      <c r="Q250" s="268" t="s">
        <v>620</v>
      </c>
      <c r="R250" s="268" t="s">
        <v>620</v>
      </c>
      <c r="S250" s="268">
        <v>79397</v>
      </c>
      <c r="T250" s="268" t="s">
        <v>970</v>
      </c>
      <c r="U250" s="268" t="s">
        <v>620</v>
      </c>
      <c r="V250" s="268" t="s">
        <v>653</v>
      </c>
      <c r="W250" s="268" t="s">
        <v>1581</v>
      </c>
      <c r="X250" s="268"/>
      <c r="Y250" s="268" t="s">
        <v>1580</v>
      </c>
      <c r="Z250" s="268">
        <v>63</v>
      </c>
      <c r="AA250" s="269">
        <v>44468</v>
      </c>
      <c r="AB250" s="270">
        <v>0</v>
      </c>
      <c r="AC250" s="270" t="s">
        <v>625</v>
      </c>
      <c r="AD250" s="270">
        <v>0</v>
      </c>
      <c r="AE250" s="268" t="s">
        <v>626</v>
      </c>
      <c r="AF250" s="268">
        <v>2021</v>
      </c>
      <c r="AG250" s="268">
        <v>9</v>
      </c>
    </row>
    <row r="251" spans="1:33">
      <c r="A251" s="268" t="s">
        <v>612</v>
      </c>
      <c r="B251" s="268" t="s">
        <v>1588</v>
      </c>
      <c r="C251" s="269">
        <v>44463</v>
      </c>
      <c r="D251" s="269" t="e">
        <f>VLOOKUP(B251,#REF!,3,0)</f>
        <v>#REF!</v>
      </c>
      <c r="E251" s="269">
        <v>44467</v>
      </c>
      <c r="F251" s="268" t="s">
        <v>614</v>
      </c>
      <c r="G251" s="268">
        <v>72440</v>
      </c>
      <c r="H251" s="268" t="s">
        <v>964</v>
      </c>
      <c r="I251" s="268" t="s">
        <v>616</v>
      </c>
      <c r="J251" s="268" t="s">
        <v>617</v>
      </c>
      <c r="K251" s="268">
        <v>92140</v>
      </c>
      <c r="L251" s="268">
        <v>2001</v>
      </c>
      <c r="M251" s="268">
        <v>11363</v>
      </c>
      <c r="N251" s="268" t="s">
        <v>614</v>
      </c>
      <c r="O251" s="268">
        <v>118983</v>
      </c>
      <c r="P251" s="268" t="s">
        <v>709</v>
      </c>
      <c r="Q251" s="268" t="s">
        <v>620</v>
      </c>
      <c r="R251" s="268" t="s">
        <v>620</v>
      </c>
      <c r="S251" s="268">
        <v>79397</v>
      </c>
      <c r="T251" s="268" t="s">
        <v>970</v>
      </c>
      <c r="U251" s="268" t="s">
        <v>620</v>
      </c>
      <c r="V251" s="268" t="s">
        <v>1587</v>
      </c>
      <c r="W251" s="268" t="s">
        <v>1581</v>
      </c>
      <c r="X251" s="268"/>
      <c r="Y251" s="268" t="s">
        <v>1583</v>
      </c>
      <c r="Z251" s="268">
        <v>11</v>
      </c>
      <c r="AA251" s="269">
        <v>44463</v>
      </c>
      <c r="AB251" s="270">
        <v>1990</v>
      </c>
      <c r="AC251" s="270" t="s">
        <v>625</v>
      </c>
      <c r="AD251" s="270">
        <v>9.98</v>
      </c>
      <c r="AE251" s="268" t="s">
        <v>626</v>
      </c>
      <c r="AF251" s="268">
        <v>2021</v>
      </c>
      <c r="AG251" s="268">
        <v>9</v>
      </c>
    </row>
    <row r="252" spans="1:33">
      <c r="A252" s="268" t="s">
        <v>612</v>
      </c>
      <c r="B252" s="268" t="s">
        <v>1586</v>
      </c>
      <c r="C252" s="269">
        <v>44468</v>
      </c>
      <c r="D252" s="269" t="e">
        <f>VLOOKUP(B252,#REF!,3,0)</f>
        <v>#REF!</v>
      </c>
      <c r="E252" s="269">
        <v>44469</v>
      </c>
      <c r="F252" s="268" t="s">
        <v>614</v>
      </c>
      <c r="G252" s="268">
        <v>76125</v>
      </c>
      <c r="H252" s="268" t="s">
        <v>653</v>
      </c>
      <c r="I252" s="268" t="s">
        <v>616</v>
      </c>
      <c r="J252" s="268" t="s">
        <v>617</v>
      </c>
      <c r="K252" s="268">
        <v>92140</v>
      </c>
      <c r="L252" s="268">
        <v>2001</v>
      </c>
      <c r="M252" s="268">
        <v>11363</v>
      </c>
      <c r="N252" s="268" t="s">
        <v>614</v>
      </c>
      <c r="O252" s="268">
        <v>118983</v>
      </c>
      <c r="P252" s="268" t="s">
        <v>709</v>
      </c>
      <c r="Q252" s="268" t="s">
        <v>620</v>
      </c>
      <c r="R252" s="268" t="s">
        <v>620</v>
      </c>
      <c r="S252" s="268">
        <v>79397</v>
      </c>
      <c r="T252" s="268" t="s">
        <v>970</v>
      </c>
      <c r="U252" s="268" t="s">
        <v>620</v>
      </c>
      <c r="V252" s="268" t="s">
        <v>653</v>
      </c>
      <c r="W252" s="268" t="s">
        <v>1581</v>
      </c>
      <c r="X252" s="268"/>
      <c r="Y252" s="268" t="s">
        <v>1580</v>
      </c>
      <c r="Z252" s="268">
        <v>64</v>
      </c>
      <c r="AA252" s="269">
        <v>44468</v>
      </c>
      <c r="AB252" s="270">
        <v>0</v>
      </c>
      <c r="AC252" s="270" t="s">
        <v>625</v>
      </c>
      <c r="AD252" s="270">
        <v>0</v>
      </c>
      <c r="AE252" s="268" t="s">
        <v>626</v>
      </c>
      <c r="AF252" s="268">
        <v>2021</v>
      </c>
      <c r="AG252" s="268">
        <v>9</v>
      </c>
    </row>
    <row r="253" spans="1:33">
      <c r="A253" s="268" t="s">
        <v>612</v>
      </c>
      <c r="B253" s="268" t="s">
        <v>1585</v>
      </c>
      <c r="C253" s="269">
        <v>44463</v>
      </c>
      <c r="D253" s="269" t="e">
        <f>VLOOKUP(B253,#REF!,3,0)</f>
        <v>#REF!</v>
      </c>
      <c r="E253" s="269">
        <v>44467</v>
      </c>
      <c r="F253" s="268" t="s">
        <v>614</v>
      </c>
      <c r="G253" s="268">
        <v>72440</v>
      </c>
      <c r="H253" s="268" t="s">
        <v>964</v>
      </c>
      <c r="I253" s="268" t="s">
        <v>616</v>
      </c>
      <c r="J253" s="268" t="s">
        <v>617</v>
      </c>
      <c r="K253" s="268">
        <v>92140</v>
      </c>
      <c r="L253" s="268">
        <v>2001</v>
      </c>
      <c r="M253" s="268">
        <v>11363</v>
      </c>
      <c r="N253" s="268" t="s">
        <v>614</v>
      </c>
      <c r="O253" s="268">
        <v>118983</v>
      </c>
      <c r="P253" s="268" t="s">
        <v>709</v>
      </c>
      <c r="Q253" s="268" t="s">
        <v>620</v>
      </c>
      <c r="R253" s="268" t="s">
        <v>620</v>
      </c>
      <c r="S253" s="268">
        <v>79397</v>
      </c>
      <c r="T253" s="268" t="s">
        <v>970</v>
      </c>
      <c r="U253" s="268" t="s">
        <v>620</v>
      </c>
      <c r="V253" s="268" t="s">
        <v>1584</v>
      </c>
      <c r="W253" s="268" t="s">
        <v>1581</v>
      </c>
      <c r="X253" s="268"/>
      <c r="Y253" s="268" t="s">
        <v>1583</v>
      </c>
      <c r="Z253" s="268">
        <v>12</v>
      </c>
      <c r="AA253" s="269">
        <v>44463</v>
      </c>
      <c r="AB253" s="270">
        <v>713.31</v>
      </c>
      <c r="AC253" s="270" t="s">
        <v>625</v>
      </c>
      <c r="AD253" s="270">
        <v>3.58</v>
      </c>
      <c r="AE253" s="268" t="s">
        <v>626</v>
      </c>
      <c r="AF253" s="268">
        <v>2021</v>
      </c>
      <c r="AG253" s="268">
        <v>9</v>
      </c>
    </row>
    <row r="254" spans="1:33">
      <c r="A254" s="268" t="s">
        <v>612</v>
      </c>
      <c r="B254" s="268" t="s">
        <v>1582</v>
      </c>
      <c r="C254" s="269">
        <v>44468</v>
      </c>
      <c r="D254" s="269" t="e">
        <f>VLOOKUP(B254,#REF!,3,0)</f>
        <v>#REF!</v>
      </c>
      <c r="E254" s="269">
        <v>44469</v>
      </c>
      <c r="F254" s="268" t="s">
        <v>614</v>
      </c>
      <c r="G254" s="268">
        <v>76125</v>
      </c>
      <c r="H254" s="268" t="s">
        <v>653</v>
      </c>
      <c r="I254" s="268" t="s">
        <v>616</v>
      </c>
      <c r="J254" s="268" t="s">
        <v>617</v>
      </c>
      <c r="K254" s="268">
        <v>92140</v>
      </c>
      <c r="L254" s="268">
        <v>2001</v>
      </c>
      <c r="M254" s="268">
        <v>11363</v>
      </c>
      <c r="N254" s="268" t="s">
        <v>614</v>
      </c>
      <c r="O254" s="268">
        <v>118983</v>
      </c>
      <c r="P254" s="268" t="s">
        <v>709</v>
      </c>
      <c r="Q254" s="268" t="s">
        <v>620</v>
      </c>
      <c r="R254" s="268" t="s">
        <v>620</v>
      </c>
      <c r="S254" s="268">
        <v>79397</v>
      </c>
      <c r="T254" s="268" t="s">
        <v>970</v>
      </c>
      <c r="U254" s="268" t="s">
        <v>620</v>
      </c>
      <c r="V254" s="268" t="s">
        <v>653</v>
      </c>
      <c r="W254" s="268" t="s">
        <v>1581</v>
      </c>
      <c r="X254" s="268"/>
      <c r="Y254" s="268" t="s">
        <v>1580</v>
      </c>
      <c r="Z254" s="268">
        <v>65</v>
      </c>
      <c r="AA254" s="269">
        <v>44468</v>
      </c>
      <c r="AB254" s="270">
        <v>0</v>
      </c>
      <c r="AC254" s="270" t="s">
        <v>625</v>
      </c>
      <c r="AD254" s="270">
        <v>0</v>
      </c>
      <c r="AE254" s="268" t="s">
        <v>626</v>
      </c>
      <c r="AF254" s="268">
        <v>2021</v>
      </c>
      <c r="AG254" s="268">
        <v>9</v>
      </c>
    </row>
    <row r="255" spans="1:33">
      <c r="A255" s="268" t="s">
        <v>612</v>
      </c>
      <c r="B255" s="268" t="s">
        <v>1579</v>
      </c>
      <c r="C255" s="269">
        <v>44463</v>
      </c>
      <c r="D255" s="269" t="e">
        <f>VLOOKUP(B255,#REF!,3,0)</f>
        <v>#REF!</v>
      </c>
      <c r="E255" s="269">
        <v>44463</v>
      </c>
      <c r="F255" s="268" t="s">
        <v>614</v>
      </c>
      <c r="G255" s="268">
        <v>71305</v>
      </c>
      <c r="H255" s="268" t="s">
        <v>1077</v>
      </c>
      <c r="I255" s="268" t="s">
        <v>616</v>
      </c>
      <c r="J255" s="268" t="s">
        <v>617</v>
      </c>
      <c r="K255" s="268">
        <v>92140</v>
      </c>
      <c r="L255" s="268">
        <v>2001</v>
      </c>
      <c r="M255" s="268">
        <v>11363</v>
      </c>
      <c r="N255" s="268" t="s">
        <v>614</v>
      </c>
      <c r="O255" s="268">
        <v>118983</v>
      </c>
      <c r="P255" s="268" t="s">
        <v>1078</v>
      </c>
      <c r="Q255" s="268" t="s">
        <v>619</v>
      </c>
      <c r="R255" s="268" t="s">
        <v>620</v>
      </c>
      <c r="S255" s="268">
        <v>87381</v>
      </c>
      <c r="T255" s="268" t="s">
        <v>1079</v>
      </c>
      <c r="U255" s="268" t="s">
        <v>620</v>
      </c>
      <c r="V255" s="268" t="s">
        <v>1578</v>
      </c>
      <c r="W255" s="268" t="s">
        <v>1574</v>
      </c>
      <c r="X255" s="268"/>
      <c r="Y255" s="268" t="s">
        <v>1573</v>
      </c>
      <c r="Z255" s="268">
        <v>19</v>
      </c>
      <c r="AA255" s="269">
        <v>44463</v>
      </c>
      <c r="AB255" s="270">
        <v>8717.81</v>
      </c>
      <c r="AC255" s="270" t="s">
        <v>625</v>
      </c>
      <c r="AD255" s="270">
        <v>43.73</v>
      </c>
      <c r="AE255" s="268" t="s">
        <v>626</v>
      </c>
      <c r="AF255" s="268">
        <v>2021</v>
      </c>
      <c r="AG255" s="268">
        <v>9</v>
      </c>
    </row>
    <row r="256" spans="1:33">
      <c r="A256" s="268" t="s">
        <v>612</v>
      </c>
      <c r="B256" s="268" t="s">
        <v>1577</v>
      </c>
      <c r="C256" s="269">
        <v>44463</v>
      </c>
      <c r="D256" s="269" t="e">
        <f>VLOOKUP(B256,#REF!,3,0)</f>
        <v>#REF!</v>
      </c>
      <c r="E256" s="269">
        <v>44463</v>
      </c>
      <c r="F256" s="268" t="s">
        <v>614</v>
      </c>
      <c r="G256" s="268">
        <v>71305</v>
      </c>
      <c r="H256" s="268" t="s">
        <v>1077</v>
      </c>
      <c r="I256" s="268" t="s">
        <v>616</v>
      </c>
      <c r="J256" s="268" t="s">
        <v>617</v>
      </c>
      <c r="K256" s="268">
        <v>92140</v>
      </c>
      <c r="L256" s="268">
        <v>2001</v>
      </c>
      <c r="M256" s="268">
        <v>11363</v>
      </c>
      <c r="N256" s="268" t="s">
        <v>614</v>
      </c>
      <c r="O256" s="268">
        <v>118983</v>
      </c>
      <c r="P256" s="268" t="s">
        <v>1078</v>
      </c>
      <c r="Q256" s="268" t="s">
        <v>619</v>
      </c>
      <c r="R256" s="268" t="s">
        <v>620</v>
      </c>
      <c r="S256" s="268">
        <v>87381</v>
      </c>
      <c r="T256" s="268" t="s">
        <v>1079</v>
      </c>
      <c r="U256" s="268" t="s">
        <v>620</v>
      </c>
      <c r="V256" s="268" t="s">
        <v>1575</v>
      </c>
      <c r="W256" s="268" t="s">
        <v>1574</v>
      </c>
      <c r="X256" s="268"/>
      <c r="Y256" s="268" t="s">
        <v>1573</v>
      </c>
      <c r="Z256" s="268">
        <v>17</v>
      </c>
      <c r="AA256" s="269">
        <v>44463</v>
      </c>
      <c r="AB256" s="270">
        <v>-8717.81</v>
      </c>
      <c r="AC256" s="270" t="s">
        <v>625</v>
      </c>
      <c r="AD256" s="270">
        <v>-43.73</v>
      </c>
      <c r="AE256" s="268" t="s">
        <v>626</v>
      </c>
      <c r="AF256" s="268">
        <v>2021</v>
      </c>
      <c r="AG256" s="268">
        <v>9</v>
      </c>
    </row>
    <row r="257" spans="1:33">
      <c r="A257" s="268" t="s">
        <v>612</v>
      </c>
      <c r="B257" s="268" t="s">
        <v>1576</v>
      </c>
      <c r="C257" s="269">
        <v>44463</v>
      </c>
      <c r="D257" s="269" t="e">
        <f>VLOOKUP(B257,#REF!,3,0)</f>
        <v>#REF!</v>
      </c>
      <c r="E257" s="269">
        <v>44463</v>
      </c>
      <c r="F257" s="268" t="s">
        <v>614</v>
      </c>
      <c r="G257" s="268">
        <v>72440</v>
      </c>
      <c r="H257" s="268" t="s">
        <v>964</v>
      </c>
      <c r="I257" s="268" t="s">
        <v>616</v>
      </c>
      <c r="J257" s="268" t="s">
        <v>617</v>
      </c>
      <c r="K257" s="268">
        <v>92140</v>
      </c>
      <c r="L257" s="268">
        <v>2001</v>
      </c>
      <c r="M257" s="268">
        <v>11363</v>
      </c>
      <c r="N257" s="268" t="s">
        <v>614</v>
      </c>
      <c r="O257" s="268">
        <v>118983</v>
      </c>
      <c r="P257" s="268" t="s">
        <v>1078</v>
      </c>
      <c r="Q257" s="268" t="s">
        <v>619</v>
      </c>
      <c r="R257" s="268" t="s">
        <v>620</v>
      </c>
      <c r="S257" s="268">
        <v>87381</v>
      </c>
      <c r="T257" s="268" t="s">
        <v>1079</v>
      </c>
      <c r="U257" s="268" t="s">
        <v>620</v>
      </c>
      <c r="V257" s="268" t="s">
        <v>1575</v>
      </c>
      <c r="W257" s="268" t="s">
        <v>1574</v>
      </c>
      <c r="X257" s="268"/>
      <c r="Y257" s="268" t="s">
        <v>1573</v>
      </c>
      <c r="Z257" s="268">
        <v>28</v>
      </c>
      <c r="AA257" s="269">
        <v>44463</v>
      </c>
      <c r="AB257" s="270">
        <v>8717.81</v>
      </c>
      <c r="AC257" s="270" t="s">
        <v>625</v>
      </c>
      <c r="AD257" s="270">
        <v>43.73</v>
      </c>
      <c r="AE257" s="268" t="s">
        <v>626</v>
      </c>
      <c r="AF257" s="268">
        <v>2021</v>
      </c>
      <c r="AG257" s="268">
        <v>9</v>
      </c>
    </row>
    <row r="258" spans="1:33">
      <c r="A258" s="268" t="s">
        <v>612</v>
      </c>
      <c r="B258" s="268" t="s">
        <v>1572</v>
      </c>
      <c r="C258" s="269">
        <v>44473</v>
      </c>
      <c r="D258" s="269" t="e">
        <f>VLOOKUP(B258,#REF!,3,0)</f>
        <v>#REF!</v>
      </c>
      <c r="E258" s="269">
        <v>44474</v>
      </c>
      <c r="F258" s="268" t="s">
        <v>614</v>
      </c>
      <c r="G258" s="268">
        <v>71305</v>
      </c>
      <c r="H258" s="268" t="s">
        <v>1077</v>
      </c>
      <c r="I258" s="268" t="s">
        <v>616</v>
      </c>
      <c r="J258" s="268" t="s">
        <v>617</v>
      </c>
      <c r="K258" s="268">
        <v>92140</v>
      </c>
      <c r="L258" s="268">
        <v>2001</v>
      </c>
      <c r="M258" s="268">
        <v>11363</v>
      </c>
      <c r="N258" s="268" t="s">
        <v>614</v>
      </c>
      <c r="O258" s="268">
        <v>118983</v>
      </c>
      <c r="P258" s="268" t="s">
        <v>737</v>
      </c>
      <c r="Q258" s="268" t="s">
        <v>619</v>
      </c>
      <c r="R258" s="268" t="s">
        <v>620</v>
      </c>
      <c r="S258" s="268">
        <v>97319</v>
      </c>
      <c r="T258" s="268" t="s">
        <v>1571</v>
      </c>
      <c r="U258" s="268" t="s">
        <v>620</v>
      </c>
      <c r="V258" s="268" t="s">
        <v>1570</v>
      </c>
      <c r="W258" s="268" t="s">
        <v>1569</v>
      </c>
      <c r="X258" s="268"/>
      <c r="Y258" s="268" t="s">
        <v>1568</v>
      </c>
      <c r="Z258" s="268">
        <v>7</v>
      </c>
      <c r="AA258" s="269">
        <v>44473</v>
      </c>
      <c r="AB258" s="270">
        <v>200000</v>
      </c>
      <c r="AC258" s="270" t="s">
        <v>625</v>
      </c>
      <c r="AD258" s="270">
        <v>1005.13</v>
      </c>
      <c r="AE258" s="268" t="s">
        <v>626</v>
      </c>
      <c r="AF258" s="268">
        <v>2021</v>
      </c>
      <c r="AG258" s="268">
        <v>10</v>
      </c>
    </row>
    <row r="259" spans="1:33">
      <c r="A259" s="268" t="s">
        <v>612</v>
      </c>
      <c r="B259" s="268" t="s">
        <v>1567</v>
      </c>
      <c r="C259" s="269">
        <v>44475</v>
      </c>
      <c r="D259" s="269" t="e">
        <f>VLOOKUP(B259,#REF!,3,0)</f>
        <v>#REF!</v>
      </c>
      <c r="E259" s="269">
        <v>44475</v>
      </c>
      <c r="F259" s="268" t="s">
        <v>614</v>
      </c>
      <c r="G259" s="268">
        <v>71305</v>
      </c>
      <c r="H259" s="268" t="s">
        <v>1077</v>
      </c>
      <c r="I259" s="268" t="s">
        <v>616</v>
      </c>
      <c r="J259" s="268" t="s">
        <v>617</v>
      </c>
      <c r="K259" s="268">
        <v>92140</v>
      </c>
      <c r="L259" s="268">
        <v>2001</v>
      </c>
      <c r="M259" s="268">
        <v>11363</v>
      </c>
      <c r="N259" s="268" t="s">
        <v>614</v>
      </c>
      <c r="O259" s="268">
        <v>118983</v>
      </c>
      <c r="P259" s="268" t="s">
        <v>1078</v>
      </c>
      <c r="Q259" s="268" t="s">
        <v>619</v>
      </c>
      <c r="R259" s="268" t="s">
        <v>620</v>
      </c>
      <c r="S259" s="268">
        <v>81552</v>
      </c>
      <c r="T259" s="268" t="s">
        <v>1139</v>
      </c>
      <c r="U259" s="268" t="s">
        <v>620</v>
      </c>
      <c r="V259" s="268" t="s">
        <v>1566</v>
      </c>
      <c r="W259" s="268" t="s">
        <v>1561</v>
      </c>
      <c r="X259" s="268"/>
      <c r="Y259" s="268" t="s">
        <v>1555</v>
      </c>
      <c r="Z259" s="268">
        <v>22</v>
      </c>
      <c r="AA259" s="269">
        <v>44475</v>
      </c>
      <c r="AB259" s="270">
        <v>3268</v>
      </c>
      <c r="AC259" s="270" t="s">
        <v>625</v>
      </c>
      <c r="AD259" s="270">
        <v>16.420000000000002</v>
      </c>
      <c r="AE259" s="268" t="s">
        <v>626</v>
      </c>
      <c r="AF259" s="268">
        <v>2021</v>
      </c>
      <c r="AG259" s="268">
        <v>10</v>
      </c>
    </row>
    <row r="260" spans="1:33">
      <c r="A260" s="268" t="s">
        <v>612</v>
      </c>
      <c r="B260" s="268" t="s">
        <v>1565</v>
      </c>
      <c r="C260" s="269">
        <v>44475</v>
      </c>
      <c r="D260" s="269" t="e">
        <f>VLOOKUP(B260,#REF!,3,0)</f>
        <v>#REF!</v>
      </c>
      <c r="E260" s="269">
        <v>44475</v>
      </c>
      <c r="F260" s="268" t="s">
        <v>614</v>
      </c>
      <c r="G260" s="268">
        <v>71305</v>
      </c>
      <c r="H260" s="268" t="s">
        <v>1077</v>
      </c>
      <c r="I260" s="268" t="s">
        <v>616</v>
      </c>
      <c r="J260" s="268" t="s">
        <v>617</v>
      </c>
      <c r="K260" s="268">
        <v>92140</v>
      </c>
      <c r="L260" s="268">
        <v>2001</v>
      </c>
      <c r="M260" s="268">
        <v>11363</v>
      </c>
      <c r="N260" s="268" t="s">
        <v>614</v>
      </c>
      <c r="O260" s="268">
        <v>118983</v>
      </c>
      <c r="P260" s="268" t="s">
        <v>1078</v>
      </c>
      <c r="Q260" s="268" t="s">
        <v>620</v>
      </c>
      <c r="R260" s="268" t="s">
        <v>620</v>
      </c>
      <c r="S260" s="268">
        <v>81552</v>
      </c>
      <c r="T260" s="268" t="s">
        <v>1139</v>
      </c>
      <c r="U260" s="268" t="s">
        <v>620</v>
      </c>
      <c r="V260" s="268" t="s">
        <v>1562</v>
      </c>
      <c r="W260" s="268" t="s">
        <v>1561</v>
      </c>
      <c r="X260" s="268"/>
      <c r="Y260" s="268" t="s">
        <v>1555</v>
      </c>
      <c r="Z260" s="268">
        <v>23</v>
      </c>
      <c r="AA260" s="269">
        <v>44475</v>
      </c>
      <c r="AB260" s="270">
        <v>-3268</v>
      </c>
      <c r="AC260" s="270" t="s">
        <v>625</v>
      </c>
      <c r="AD260" s="270">
        <v>-16.420000000000002</v>
      </c>
      <c r="AE260" s="268" t="s">
        <v>626</v>
      </c>
      <c r="AF260" s="268">
        <v>2021</v>
      </c>
      <c r="AG260" s="268">
        <v>10</v>
      </c>
    </row>
    <row r="261" spans="1:33">
      <c r="A261" s="268" t="s">
        <v>612</v>
      </c>
      <c r="B261" s="268" t="s">
        <v>1564</v>
      </c>
      <c r="C261" s="269">
        <v>44475</v>
      </c>
      <c r="D261" s="269" t="e">
        <f>VLOOKUP(B261,#REF!,3,0)</f>
        <v>#REF!</v>
      </c>
      <c r="E261" s="269">
        <v>44475</v>
      </c>
      <c r="F261" s="268" t="s">
        <v>614</v>
      </c>
      <c r="G261" s="268">
        <v>72425</v>
      </c>
      <c r="H261" s="268" t="s">
        <v>1563</v>
      </c>
      <c r="I261" s="268" t="s">
        <v>616</v>
      </c>
      <c r="J261" s="268" t="s">
        <v>617</v>
      </c>
      <c r="K261" s="268">
        <v>92140</v>
      </c>
      <c r="L261" s="268">
        <v>2001</v>
      </c>
      <c r="M261" s="268">
        <v>11363</v>
      </c>
      <c r="N261" s="268" t="s">
        <v>614</v>
      </c>
      <c r="O261" s="268">
        <v>118983</v>
      </c>
      <c r="P261" s="268" t="s">
        <v>1078</v>
      </c>
      <c r="Q261" s="268" t="s">
        <v>620</v>
      </c>
      <c r="R261" s="268" t="s">
        <v>620</v>
      </c>
      <c r="S261" s="268">
        <v>81552</v>
      </c>
      <c r="T261" s="268" t="s">
        <v>1139</v>
      </c>
      <c r="U261" s="268" t="s">
        <v>620</v>
      </c>
      <c r="V261" s="268" t="s">
        <v>1562</v>
      </c>
      <c r="W261" s="268" t="s">
        <v>1561</v>
      </c>
      <c r="X261" s="268"/>
      <c r="Y261" s="268" t="s">
        <v>1555</v>
      </c>
      <c r="Z261" s="268">
        <v>29</v>
      </c>
      <c r="AA261" s="269">
        <v>44475</v>
      </c>
      <c r="AB261" s="270">
        <v>3268</v>
      </c>
      <c r="AC261" s="270" t="s">
        <v>625</v>
      </c>
      <c r="AD261" s="270">
        <v>16.420000000000002</v>
      </c>
      <c r="AE261" s="268" t="s">
        <v>626</v>
      </c>
      <c r="AF261" s="268">
        <v>2021</v>
      </c>
      <c r="AG261" s="268">
        <v>10</v>
      </c>
    </row>
    <row r="262" spans="1:33">
      <c r="A262" s="268" t="s">
        <v>612</v>
      </c>
      <c r="B262" s="268" t="s">
        <v>1560</v>
      </c>
      <c r="C262" s="269">
        <v>44475</v>
      </c>
      <c r="D262" s="269" t="e">
        <f>VLOOKUP(B262,#REF!,3,0)</f>
        <v>#REF!</v>
      </c>
      <c r="E262" s="269">
        <v>44475</v>
      </c>
      <c r="F262" s="268" t="s">
        <v>614</v>
      </c>
      <c r="G262" s="268">
        <v>72125</v>
      </c>
      <c r="H262" s="268" t="s">
        <v>1131</v>
      </c>
      <c r="I262" s="268" t="s">
        <v>616</v>
      </c>
      <c r="J262" s="268" t="s">
        <v>617</v>
      </c>
      <c r="K262" s="268">
        <v>92140</v>
      </c>
      <c r="L262" s="268">
        <v>2001</v>
      </c>
      <c r="M262" s="268">
        <v>11363</v>
      </c>
      <c r="N262" s="268" t="s">
        <v>614</v>
      </c>
      <c r="O262" s="268">
        <v>118983</v>
      </c>
      <c r="P262" s="268" t="s">
        <v>618</v>
      </c>
      <c r="Q262" s="268" t="s">
        <v>619</v>
      </c>
      <c r="R262" s="268" t="s">
        <v>620</v>
      </c>
      <c r="S262" s="268">
        <v>95358</v>
      </c>
      <c r="T262" s="268" t="s">
        <v>1126</v>
      </c>
      <c r="U262" s="268" t="s">
        <v>620</v>
      </c>
      <c r="V262" s="268" t="s">
        <v>1559</v>
      </c>
      <c r="W262" s="268" t="s">
        <v>1553</v>
      </c>
      <c r="X262" s="268"/>
      <c r="Y262" s="268" t="s">
        <v>1555</v>
      </c>
      <c r="Z262" s="268">
        <v>27</v>
      </c>
      <c r="AA262" s="269">
        <v>44475</v>
      </c>
      <c r="AB262" s="270">
        <v>317590</v>
      </c>
      <c r="AC262" s="270" t="s">
        <v>625</v>
      </c>
      <c r="AD262" s="270">
        <v>1593.13</v>
      </c>
      <c r="AE262" s="268" t="s">
        <v>626</v>
      </c>
      <c r="AF262" s="268">
        <v>2021</v>
      </c>
      <c r="AG262" s="268">
        <v>10</v>
      </c>
    </row>
    <row r="263" spans="1:33">
      <c r="A263" s="268" t="s">
        <v>612</v>
      </c>
      <c r="B263" s="268" t="s">
        <v>1558</v>
      </c>
      <c r="C263" s="269">
        <v>44477</v>
      </c>
      <c r="D263" s="269" t="e">
        <f>VLOOKUP(B263,#REF!,3,0)</f>
        <v>#REF!</v>
      </c>
      <c r="E263" s="269">
        <v>44478</v>
      </c>
      <c r="F263" s="268" t="s">
        <v>614</v>
      </c>
      <c r="G263" s="268">
        <v>76125</v>
      </c>
      <c r="H263" s="268" t="s">
        <v>653</v>
      </c>
      <c r="I263" s="268" t="s">
        <v>616</v>
      </c>
      <c r="J263" s="268" t="s">
        <v>617</v>
      </c>
      <c r="K263" s="268">
        <v>92140</v>
      </c>
      <c r="L263" s="268">
        <v>2001</v>
      </c>
      <c r="M263" s="268">
        <v>11363</v>
      </c>
      <c r="N263" s="268" t="s">
        <v>614</v>
      </c>
      <c r="O263" s="268">
        <v>118983</v>
      </c>
      <c r="P263" s="268" t="s">
        <v>618</v>
      </c>
      <c r="Q263" s="268" t="s">
        <v>619</v>
      </c>
      <c r="R263" s="268" t="s">
        <v>620</v>
      </c>
      <c r="S263" s="268">
        <v>95358</v>
      </c>
      <c r="T263" s="268" t="s">
        <v>1126</v>
      </c>
      <c r="U263" s="268" t="s">
        <v>620</v>
      </c>
      <c r="V263" s="268" t="s">
        <v>653</v>
      </c>
      <c r="W263" s="268" t="s">
        <v>1553</v>
      </c>
      <c r="X263" s="268"/>
      <c r="Y263" s="268" t="s">
        <v>1552</v>
      </c>
      <c r="Z263" s="268">
        <v>55</v>
      </c>
      <c r="AA263" s="269">
        <v>44477</v>
      </c>
      <c r="AB263" s="270">
        <v>0</v>
      </c>
      <c r="AC263" s="270" t="s">
        <v>625</v>
      </c>
      <c r="AD263" s="270">
        <v>2.96</v>
      </c>
      <c r="AE263" s="268" t="s">
        <v>626</v>
      </c>
      <c r="AF263" s="268">
        <v>2021</v>
      </c>
      <c r="AG263" s="268">
        <v>10</v>
      </c>
    </row>
    <row r="264" spans="1:33">
      <c r="A264" s="268" t="s">
        <v>612</v>
      </c>
      <c r="B264" s="268" t="s">
        <v>1557</v>
      </c>
      <c r="C264" s="269">
        <v>44475</v>
      </c>
      <c r="D264" s="269" t="e">
        <f>VLOOKUP(B264,#REF!,3,0)</f>
        <v>#REF!</v>
      </c>
      <c r="E264" s="269">
        <v>44475</v>
      </c>
      <c r="F264" s="268" t="s">
        <v>614</v>
      </c>
      <c r="G264" s="268">
        <v>72125</v>
      </c>
      <c r="H264" s="268" t="s">
        <v>1131</v>
      </c>
      <c r="I264" s="268" t="s">
        <v>616</v>
      </c>
      <c r="J264" s="268" t="s">
        <v>617</v>
      </c>
      <c r="K264" s="268">
        <v>92140</v>
      </c>
      <c r="L264" s="268">
        <v>2001</v>
      </c>
      <c r="M264" s="268">
        <v>11363</v>
      </c>
      <c r="N264" s="268" t="s">
        <v>614</v>
      </c>
      <c r="O264" s="268">
        <v>118983</v>
      </c>
      <c r="P264" s="268" t="s">
        <v>1013</v>
      </c>
      <c r="Q264" s="268" t="s">
        <v>619</v>
      </c>
      <c r="R264" s="268" t="s">
        <v>620</v>
      </c>
      <c r="S264" s="268">
        <v>95358</v>
      </c>
      <c r="T264" s="268" t="s">
        <v>1126</v>
      </c>
      <c r="U264" s="268" t="s">
        <v>620</v>
      </c>
      <c r="V264" s="268" t="s">
        <v>1556</v>
      </c>
      <c r="W264" s="268" t="s">
        <v>1553</v>
      </c>
      <c r="X264" s="268"/>
      <c r="Y264" s="268" t="s">
        <v>1555</v>
      </c>
      <c r="Z264" s="268">
        <v>28</v>
      </c>
      <c r="AA264" s="269">
        <v>44475</v>
      </c>
      <c r="AB264" s="270">
        <v>22250</v>
      </c>
      <c r="AC264" s="270" t="s">
        <v>625</v>
      </c>
      <c r="AD264" s="270">
        <v>111.61</v>
      </c>
      <c r="AE264" s="268" t="s">
        <v>626</v>
      </c>
      <c r="AF264" s="268">
        <v>2021</v>
      </c>
      <c r="AG264" s="268">
        <v>10</v>
      </c>
    </row>
    <row r="265" spans="1:33">
      <c r="A265" s="268" t="s">
        <v>612</v>
      </c>
      <c r="B265" s="268" t="s">
        <v>1554</v>
      </c>
      <c r="C265" s="269">
        <v>44477</v>
      </c>
      <c r="D265" s="269" t="e">
        <f>VLOOKUP(B265,#REF!,3,0)</f>
        <v>#REF!</v>
      </c>
      <c r="E265" s="269">
        <v>44478</v>
      </c>
      <c r="F265" s="268" t="s">
        <v>614</v>
      </c>
      <c r="G265" s="268">
        <v>76125</v>
      </c>
      <c r="H265" s="268" t="s">
        <v>653</v>
      </c>
      <c r="I265" s="268" t="s">
        <v>616</v>
      </c>
      <c r="J265" s="268" t="s">
        <v>617</v>
      </c>
      <c r="K265" s="268">
        <v>92140</v>
      </c>
      <c r="L265" s="268">
        <v>2001</v>
      </c>
      <c r="M265" s="268">
        <v>11363</v>
      </c>
      <c r="N265" s="268" t="s">
        <v>614</v>
      </c>
      <c r="O265" s="268">
        <v>118983</v>
      </c>
      <c r="P265" s="268" t="s">
        <v>1013</v>
      </c>
      <c r="Q265" s="268" t="s">
        <v>619</v>
      </c>
      <c r="R265" s="268" t="s">
        <v>620</v>
      </c>
      <c r="S265" s="268">
        <v>95358</v>
      </c>
      <c r="T265" s="268" t="s">
        <v>1126</v>
      </c>
      <c r="U265" s="268" t="s">
        <v>620</v>
      </c>
      <c r="V265" s="268" t="s">
        <v>653</v>
      </c>
      <c r="W265" s="268" t="s">
        <v>1553</v>
      </c>
      <c r="X265" s="268"/>
      <c r="Y265" s="268" t="s">
        <v>1552</v>
      </c>
      <c r="Z265" s="268">
        <v>54</v>
      </c>
      <c r="AA265" s="269">
        <v>44477</v>
      </c>
      <c r="AB265" s="270">
        <v>0</v>
      </c>
      <c r="AC265" s="270" t="s">
        <v>625</v>
      </c>
      <c r="AD265" s="270">
        <v>0.21</v>
      </c>
      <c r="AE265" s="268" t="s">
        <v>626</v>
      </c>
      <c r="AF265" s="268">
        <v>2021</v>
      </c>
      <c r="AG265" s="268">
        <v>10</v>
      </c>
    </row>
    <row r="266" spans="1:33">
      <c r="A266" s="268" t="s">
        <v>612</v>
      </c>
      <c r="B266" s="268" t="s">
        <v>1551</v>
      </c>
      <c r="C266" s="269">
        <v>44477</v>
      </c>
      <c r="D266" s="269" t="e">
        <f>VLOOKUP(B266,#REF!,3,0)</f>
        <v>#REF!</v>
      </c>
      <c r="E266" s="269">
        <v>44477</v>
      </c>
      <c r="F266" s="268" t="s">
        <v>614</v>
      </c>
      <c r="G266" s="268">
        <v>74205</v>
      </c>
      <c r="H266" s="268" t="s">
        <v>1172</v>
      </c>
      <c r="I266" s="268" t="s">
        <v>616</v>
      </c>
      <c r="J266" s="268" t="s">
        <v>617</v>
      </c>
      <c r="K266" s="268">
        <v>92140</v>
      </c>
      <c r="L266" s="268">
        <v>2001</v>
      </c>
      <c r="M266" s="268">
        <v>11363</v>
      </c>
      <c r="N266" s="268" t="s">
        <v>614</v>
      </c>
      <c r="O266" s="268">
        <v>118983</v>
      </c>
      <c r="P266" s="268" t="s">
        <v>1187</v>
      </c>
      <c r="Q266" s="268" t="s">
        <v>619</v>
      </c>
      <c r="R266" s="268" t="s">
        <v>620</v>
      </c>
      <c r="S266" s="268">
        <v>52704</v>
      </c>
      <c r="T266" s="268" t="s">
        <v>1188</v>
      </c>
      <c r="U266" s="268" t="s">
        <v>620</v>
      </c>
      <c r="V266" s="268" t="s">
        <v>1550</v>
      </c>
      <c r="W266" s="268" t="s">
        <v>1549</v>
      </c>
      <c r="X266" s="268"/>
      <c r="Y266" s="268" t="s">
        <v>1548</v>
      </c>
      <c r="Z266" s="268">
        <v>40</v>
      </c>
      <c r="AA266" s="269">
        <v>44477</v>
      </c>
      <c r="AB266" s="270">
        <v>60000</v>
      </c>
      <c r="AC266" s="270" t="s">
        <v>625</v>
      </c>
      <c r="AD266" s="270">
        <v>301.54000000000002</v>
      </c>
      <c r="AE266" s="268" t="s">
        <v>626</v>
      </c>
      <c r="AF266" s="268">
        <v>2021</v>
      </c>
      <c r="AG266" s="268">
        <v>10</v>
      </c>
    </row>
    <row r="267" spans="1:33">
      <c r="A267" s="268" t="s">
        <v>612</v>
      </c>
      <c r="B267" s="268" t="s">
        <v>1547</v>
      </c>
      <c r="C267" s="269">
        <v>44480</v>
      </c>
      <c r="D267" s="269" t="e">
        <f>VLOOKUP(B267,#REF!,3,0)</f>
        <v>#REF!</v>
      </c>
      <c r="E267" s="269">
        <v>44480</v>
      </c>
      <c r="F267" s="268" t="s">
        <v>614</v>
      </c>
      <c r="G267" s="268">
        <v>74205</v>
      </c>
      <c r="H267" s="268" t="s">
        <v>1172</v>
      </c>
      <c r="I267" s="268" t="s">
        <v>616</v>
      </c>
      <c r="J267" s="268" t="s">
        <v>617</v>
      </c>
      <c r="K267" s="268">
        <v>92140</v>
      </c>
      <c r="L267" s="268">
        <v>2001</v>
      </c>
      <c r="M267" s="268">
        <v>11363</v>
      </c>
      <c r="N267" s="268" t="s">
        <v>614</v>
      </c>
      <c r="O267" s="268">
        <v>118983</v>
      </c>
      <c r="P267" s="268" t="s">
        <v>1502</v>
      </c>
      <c r="Q267" s="268" t="s">
        <v>619</v>
      </c>
      <c r="R267" s="268" t="s">
        <v>620</v>
      </c>
      <c r="S267" s="268">
        <v>81892</v>
      </c>
      <c r="T267" s="268" t="s">
        <v>1173</v>
      </c>
      <c r="U267" s="268" t="s">
        <v>620</v>
      </c>
      <c r="V267" s="268" t="s">
        <v>1546</v>
      </c>
      <c r="W267" s="268" t="s">
        <v>1545</v>
      </c>
      <c r="X267" s="268"/>
      <c r="Y267" s="268" t="s">
        <v>1544</v>
      </c>
      <c r="Z267" s="268">
        <v>10</v>
      </c>
      <c r="AA267" s="269">
        <v>44480</v>
      </c>
      <c r="AB267" s="270">
        <v>750000</v>
      </c>
      <c r="AC267" s="270" t="s">
        <v>625</v>
      </c>
      <c r="AD267" s="270">
        <v>3769.22</v>
      </c>
      <c r="AE267" s="268" t="s">
        <v>626</v>
      </c>
      <c r="AF267" s="268">
        <v>2021</v>
      </c>
      <c r="AG267" s="268">
        <v>10</v>
      </c>
    </row>
    <row r="268" spans="1:33">
      <c r="A268" s="268" t="s">
        <v>612</v>
      </c>
      <c r="B268" s="268" t="s">
        <v>1543</v>
      </c>
      <c r="C268" s="269">
        <v>44484</v>
      </c>
      <c r="D268" s="269" t="e">
        <f>VLOOKUP(B268,#REF!,3,0)</f>
        <v>#REF!</v>
      </c>
      <c r="E268" s="269">
        <v>44485</v>
      </c>
      <c r="F268" s="268" t="s">
        <v>614</v>
      </c>
      <c r="G268" s="268">
        <v>74205</v>
      </c>
      <c r="H268" s="268" t="s">
        <v>1172</v>
      </c>
      <c r="I268" s="268" t="s">
        <v>616</v>
      </c>
      <c r="J268" s="268" t="s">
        <v>617</v>
      </c>
      <c r="K268" s="268">
        <v>92140</v>
      </c>
      <c r="L268" s="268">
        <v>2001</v>
      </c>
      <c r="M268" s="268">
        <v>11363</v>
      </c>
      <c r="N268" s="268" t="s">
        <v>614</v>
      </c>
      <c r="O268" s="268">
        <v>118983</v>
      </c>
      <c r="P268" s="268" t="s">
        <v>1502</v>
      </c>
      <c r="Q268" s="268" t="s">
        <v>619</v>
      </c>
      <c r="R268" s="268" t="s">
        <v>620</v>
      </c>
      <c r="S268" s="268">
        <v>81892</v>
      </c>
      <c r="T268" s="268" t="s">
        <v>1173</v>
      </c>
      <c r="U268" s="268" t="s">
        <v>620</v>
      </c>
      <c r="V268" s="268" t="s">
        <v>1542</v>
      </c>
      <c r="W268" s="268" t="s">
        <v>1541</v>
      </c>
      <c r="X268" s="268"/>
      <c r="Y268" s="268" t="s">
        <v>1540</v>
      </c>
      <c r="Z268" s="268">
        <v>12</v>
      </c>
      <c r="AA268" s="269">
        <v>44484</v>
      </c>
      <c r="AB268" s="270">
        <v>1897500</v>
      </c>
      <c r="AC268" s="270" t="s">
        <v>625</v>
      </c>
      <c r="AD268" s="270">
        <v>9536.1299999999992</v>
      </c>
      <c r="AE268" s="268" t="s">
        <v>626</v>
      </c>
      <c r="AF268" s="268">
        <v>2021</v>
      </c>
      <c r="AG268" s="268">
        <v>10</v>
      </c>
    </row>
    <row r="269" spans="1:33">
      <c r="A269" s="268" t="s">
        <v>612</v>
      </c>
      <c r="B269" s="268" t="s">
        <v>1539</v>
      </c>
      <c r="C269" s="269">
        <v>44488</v>
      </c>
      <c r="D269" s="269" t="e">
        <f>VLOOKUP(B269,#REF!,3,0)</f>
        <v>#REF!</v>
      </c>
      <c r="E269" s="269">
        <v>44488</v>
      </c>
      <c r="F269" s="268" t="s">
        <v>614</v>
      </c>
      <c r="G269" s="268">
        <v>71305</v>
      </c>
      <c r="H269" s="268" t="s">
        <v>1077</v>
      </c>
      <c r="I269" s="268" t="s">
        <v>616</v>
      </c>
      <c r="J269" s="268" t="s">
        <v>617</v>
      </c>
      <c r="K269" s="268">
        <v>92140</v>
      </c>
      <c r="L269" s="268">
        <v>2001</v>
      </c>
      <c r="M269" s="268">
        <v>11363</v>
      </c>
      <c r="N269" s="268" t="s">
        <v>614</v>
      </c>
      <c r="O269" s="268">
        <v>118983</v>
      </c>
      <c r="P269" s="268" t="s">
        <v>1078</v>
      </c>
      <c r="Q269" s="268" t="s">
        <v>619</v>
      </c>
      <c r="R269" s="268" t="s">
        <v>620</v>
      </c>
      <c r="S269" s="268">
        <v>78125</v>
      </c>
      <c r="T269" s="268" t="s">
        <v>1112</v>
      </c>
      <c r="U269" s="268" t="s">
        <v>620</v>
      </c>
      <c r="V269" s="268" t="s">
        <v>1538</v>
      </c>
      <c r="W269" s="268" t="s">
        <v>1535</v>
      </c>
      <c r="X269" s="268"/>
      <c r="Y269" s="268" t="s">
        <v>1534</v>
      </c>
      <c r="Z269" s="268">
        <v>19</v>
      </c>
      <c r="AA269" s="269">
        <v>44488</v>
      </c>
      <c r="AB269" s="270">
        <v>325500</v>
      </c>
      <c r="AC269" s="270" t="s">
        <v>625</v>
      </c>
      <c r="AD269" s="270">
        <v>1635.84</v>
      </c>
      <c r="AE269" s="268" t="s">
        <v>626</v>
      </c>
      <c r="AF269" s="268">
        <v>2021</v>
      </c>
      <c r="AG269" s="268">
        <v>10</v>
      </c>
    </row>
    <row r="270" spans="1:33">
      <c r="A270" s="268" t="s">
        <v>612</v>
      </c>
      <c r="B270" s="268" t="s">
        <v>1537</v>
      </c>
      <c r="C270" s="269">
        <v>44488</v>
      </c>
      <c r="D270" s="269" t="e">
        <f>VLOOKUP(B270,#REF!,3,0)</f>
        <v>#REF!</v>
      </c>
      <c r="E270" s="269">
        <v>44488</v>
      </c>
      <c r="F270" s="268" t="s">
        <v>614</v>
      </c>
      <c r="G270" s="268">
        <v>71305</v>
      </c>
      <c r="H270" s="268" t="s">
        <v>1077</v>
      </c>
      <c r="I270" s="268" t="s">
        <v>616</v>
      </c>
      <c r="J270" s="268" t="s">
        <v>617</v>
      </c>
      <c r="K270" s="268">
        <v>92140</v>
      </c>
      <c r="L270" s="268">
        <v>2001</v>
      </c>
      <c r="M270" s="268">
        <v>11363</v>
      </c>
      <c r="N270" s="268" t="s">
        <v>614</v>
      </c>
      <c r="O270" s="268">
        <v>118983</v>
      </c>
      <c r="P270" s="268" t="s">
        <v>1078</v>
      </c>
      <c r="Q270" s="268" t="s">
        <v>619</v>
      </c>
      <c r="R270" s="268" t="s">
        <v>620</v>
      </c>
      <c r="S270" s="268">
        <v>78125</v>
      </c>
      <c r="T270" s="268" t="s">
        <v>1112</v>
      </c>
      <c r="U270" s="268" t="s">
        <v>620</v>
      </c>
      <c r="V270" s="268" t="s">
        <v>1536</v>
      </c>
      <c r="W270" s="268" t="s">
        <v>1535</v>
      </c>
      <c r="X270" s="268"/>
      <c r="Y270" s="268" t="s">
        <v>1534</v>
      </c>
      <c r="Z270" s="268">
        <v>20</v>
      </c>
      <c r="AA270" s="269">
        <v>44488</v>
      </c>
      <c r="AB270" s="270">
        <v>511500</v>
      </c>
      <c r="AC270" s="270" t="s">
        <v>625</v>
      </c>
      <c r="AD270" s="270">
        <v>2570.61</v>
      </c>
      <c r="AE270" s="268" t="s">
        <v>626</v>
      </c>
      <c r="AF270" s="268">
        <v>2021</v>
      </c>
      <c r="AG270" s="268">
        <v>10</v>
      </c>
    </row>
    <row r="271" spans="1:33">
      <c r="A271" s="268" t="s">
        <v>612</v>
      </c>
      <c r="B271" s="268" t="s">
        <v>1533</v>
      </c>
      <c r="C271" s="269">
        <v>44489</v>
      </c>
      <c r="D271" s="269" t="e">
        <f>VLOOKUP(B271,#REF!,3,0)</f>
        <v>#REF!</v>
      </c>
      <c r="E271" s="269">
        <v>44490</v>
      </c>
      <c r="F271" s="268" t="s">
        <v>614</v>
      </c>
      <c r="G271" s="268">
        <v>71305</v>
      </c>
      <c r="H271" s="268" t="s">
        <v>1077</v>
      </c>
      <c r="I271" s="268" t="s">
        <v>616</v>
      </c>
      <c r="J271" s="268" t="s">
        <v>617</v>
      </c>
      <c r="K271" s="268">
        <v>92140</v>
      </c>
      <c r="L271" s="268">
        <v>2001</v>
      </c>
      <c r="M271" s="268">
        <v>11363</v>
      </c>
      <c r="N271" s="268" t="s">
        <v>614</v>
      </c>
      <c r="O271" s="268">
        <v>118983</v>
      </c>
      <c r="P271" s="268" t="s">
        <v>1031</v>
      </c>
      <c r="Q271" s="268" t="s">
        <v>619</v>
      </c>
      <c r="R271" s="268" t="s">
        <v>620</v>
      </c>
      <c r="S271" s="268">
        <v>96125</v>
      </c>
      <c r="T271" s="268" t="s">
        <v>1526</v>
      </c>
      <c r="U271" s="268" t="s">
        <v>620</v>
      </c>
      <c r="V271" s="268" t="s">
        <v>1532</v>
      </c>
      <c r="W271" s="268" t="s">
        <v>1525</v>
      </c>
      <c r="X271" s="268"/>
      <c r="Y271" s="268" t="s">
        <v>1528</v>
      </c>
      <c r="Z271" s="268">
        <v>9</v>
      </c>
      <c r="AA271" s="269">
        <v>44489</v>
      </c>
      <c r="AB271" s="270">
        <v>4687.5</v>
      </c>
      <c r="AC271" s="270" t="s">
        <v>625</v>
      </c>
      <c r="AD271" s="270">
        <v>23.56</v>
      </c>
      <c r="AE271" s="268" t="s">
        <v>626</v>
      </c>
      <c r="AF271" s="268">
        <v>2021</v>
      </c>
      <c r="AG271" s="268">
        <v>10</v>
      </c>
    </row>
    <row r="272" spans="1:33">
      <c r="A272" s="268" t="s">
        <v>612</v>
      </c>
      <c r="B272" s="268" t="s">
        <v>1531</v>
      </c>
      <c r="C272" s="269">
        <v>44490</v>
      </c>
      <c r="D272" s="269" t="e">
        <f>VLOOKUP(B272,#REF!,3,0)</f>
        <v>#REF!</v>
      </c>
      <c r="E272" s="269">
        <v>44491</v>
      </c>
      <c r="F272" s="268" t="s">
        <v>614</v>
      </c>
      <c r="G272" s="268">
        <v>76135</v>
      </c>
      <c r="H272" s="268" t="s">
        <v>628</v>
      </c>
      <c r="I272" s="268" t="s">
        <v>616</v>
      </c>
      <c r="J272" s="268" t="s">
        <v>617</v>
      </c>
      <c r="K272" s="268">
        <v>92140</v>
      </c>
      <c r="L272" s="268">
        <v>2001</v>
      </c>
      <c r="M272" s="268">
        <v>11363</v>
      </c>
      <c r="N272" s="268" t="s">
        <v>614</v>
      </c>
      <c r="O272" s="268">
        <v>118983</v>
      </c>
      <c r="P272" s="268" t="s">
        <v>1031</v>
      </c>
      <c r="Q272" s="268" t="s">
        <v>619</v>
      </c>
      <c r="R272" s="268" t="s">
        <v>620</v>
      </c>
      <c r="S272" s="268">
        <v>96125</v>
      </c>
      <c r="T272" s="268" t="s">
        <v>1526</v>
      </c>
      <c r="U272" s="268" t="s">
        <v>620</v>
      </c>
      <c r="V272" s="268" t="s">
        <v>628</v>
      </c>
      <c r="W272" s="268" t="s">
        <v>1525</v>
      </c>
      <c r="X272" s="268"/>
      <c r="Y272" s="268" t="s">
        <v>1524</v>
      </c>
      <c r="Z272" s="268">
        <v>41</v>
      </c>
      <c r="AA272" s="269">
        <v>44490</v>
      </c>
      <c r="AB272" s="270">
        <v>0</v>
      </c>
      <c r="AC272" s="270" t="s">
        <v>625</v>
      </c>
      <c r="AD272" s="270">
        <v>0</v>
      </c>
      <c r="AE272" s="268" t="s">
        <v>626</v>
      </c>
      <c r="AF272" s="268">
        <v>2021</v>
      </c>
      <c r="AG272" s="268">
        <v>10</v>
      </c>
    </row>
    <row r="273" spans="1:33">
      <c r="A273" s="268" t="s">
        <v>612</v>
      </c>
      <c r="B273" s="268" t="s">
        <v>1530</v>
      </c>
      <c r="C273" s="269">
        <v>44489</v>
      </c>
      <c r="D273" s="269" t="e">
        <f>VLOOKUP(B273,#REF!,3,0)</f>
        <v>#REF!</v>
      </c>
      <c r="E273" s="269">
        <v>44490</v>
      </c>
      <c r="F273" s="268" t="s">
        <v>614</v>
      </c>
      <c r="G273" s="268">
        <v>71305</v>
      </c>
      <c r="H273" s="268" t="s">
        <v>1077</v>
      </c>
      <c r="I273" s="268" t="s">
        <v>616</v>
      </c>
      <c r="J273" s="268" t="s">
        <v>617</v>
      </c>
      <c r="K273" s="268">
        <v>92140</v>
      </c>
      <c r="L273" s="268">
        <v>2001</v>
      </c>
      <c r="M273" s="268">
        <v>11363</v>
      </c>
      <c r="N273" s="268" t="s">
        <v>614</v>
      </c>
      <c r="O273" s="268">
        <v>118983</v>
      </c>
      <c r="P273" s="268" t="s">
        <v>1031</v>
      </c>
      <c r="Q273" s="268" t="s">
        <v>619</v>
      </c>
      <c r="R273" s="268" t="s">
        <v>620</v>
      </c>
      <c r="S273" s="268">
        <v>96125</v>
      </c>
      <c r="T273" s="268" t="s">
        <v>1526</v>
      </c>
      <c r="U273" s="268" t="s">
        <v>620</v>
      </c>
      <c r="V273" s="268" t="s">
        <v>1529</v>
      </c>
      <c r="W273" s="268" t="s">
        <v>1525</v>
      </c>
      <c r="X273" s="268"/>
      <c r="Y273" s="268" t="s">
        <v>1528</v>
      </c>
      <c r="Z273" s="268">
        <v>8</v>
      </c>
      <c r="AA273" s="269">
        <v>44489</v>
      </c>
      <c r="AB273" s="270">
        <v>3750</v>
      </c>
      <c r="AC273" s="270" t="s">
        <v>625</v>
      </c>
      <c r="AD273" s="270">
        <v>18.850000000000001</v>
      </c>
      <c r="AE273" s="268" t="s">
        <v>626</v>
      </c>
      <c r="AF273" s="268">
        <v>2021</v>
      </c>
      <c r="AG273" s="268">
        <v>10</v>
      </c>
    </row>
    <row r="274" spans="1:33">
      <c r="A274" s="268" t="s">
        <v>612</v>
      </c>
      <c r="B274" s="268" t="s">
        <v>1527</v>
      </c>
      <c r="C274" s="269">
        <v>44490</v>
      </c>
      <c r="D274" s="269" t="e">
        <f>VLOOKUP(B274,#REF!,3,0)</f>
        <v>#REF!</v>
      </c>
      <c r="E274" s="269">
        <v>44491</v>
      </c>
      <c r="F274" s="268" t="s">
        <v>614</v>
      </c>
      <c r="G274" s="268">
        <v>76135</v>
      </c>
      <c r="H274" s="268" t="s">
        <v>628</v>
      </c>
      <c r="I274" s="268" t="s">
        <v>616</v>
      </c>
      <c r="J274" s="268" t="s">
        <v>617</v>
      </c>
      <c r="K274" s="268">
        <v>92140</v>
      </c>
      <c r="L274" s="268">
        <v>2001</v>
      </c>
      <c r="M274" s="268">
        <v>11363</v>
      </c>
      <c r="N274" s="268" t="s">
        <v>614</v>
      </c>
      <c r="O274" s="268">
        <v>118983</v>
      </c>
      <c r="P274" s="268" t="s">
        <v>1031</v>
      </c>
      <c r="Q274" s="268" t="s">
        <v>619</v>
      </c>
      <c r="R274" s="268" t="s">
        <v>620</v>
      </c>
      <c r="S274" s="268">
        <v>96125</v>
      </c>
      <c r="T274" s="268" t="s">
        <v>1526</v>
      </c>
      <c r="U274" s="268" t="s">
        <v>620</v>
      </c>
      <c r="V274" s="268" t="s">
        <v>628</v>
      </c>
      <c r="W274" s="268" t="s">
        <v>1525</v>
      </c>
      <c r="X274" s="268"/>
      <c r="Y274" s="268" t="s">
        <v>1524</v>
      </c>
      <c r="Z274" s="268">
        <v>44</v>
      </c>
      <c r="AA274" s="269">
        <v>44490</v>
      </c>
      <c r="AB274" s="270">
        <v>0</v>
      </c>
      <c r="AC274" s="270" t="s">
        <v>625</v>
      </c>
      <c r="AD274" s="270">
        <v>0</v>
      </c>
      <c r="AE274" s="268" t="s">
        <v>626</v>
      </c>
      <c r="AF274" s="268">
        <v>2021</v>
      </c>
      <c r="AG274" s="268">
        <v>10</v>
      </c>
    </row>
    <row r="275" spans="1:33">
      <c r="A275" s="268" t="s">
        <v>612</v>
      </c>
      <c r="B275" s="268" t="s">
        <v>1523</v>
      </c>
      <c r="C275" s="269">
        <v>44496</v>
      </c>
      <c r="D275" s="269" t="e">
        <f>VLOOKUP(B275,#REF!,3,0)</f>
        <v>#REF!</v>
      </c>
      <c r="E275" s="269">
        <v>44497</v>
      </c>
      <c r="F275" s="268" t="s">
        <v>614</v>
      </c>
      <c r="G275" s="268">
        <v>72440</v>
      </c>
      <c r="H275" s="268" t="s">
        <v>964</v>
      </c>
      <c r="I275" s="268" t="s">
        <v>616</v>
      </c>
      <c r="J275" s="268" t="s">
        <v>617</v>
      </c>
      <c r="K275" s="268">
        <v>92140</v>
      </c>
      <c r="L275" s="268">
        <v>2001</v>
      </c>
      <c r="M275" s="268">
        <v>11363</v>
      </c>
      <c r="N275" s="268" t="s">
        <v>614</v>
      </c>
      <c r="O275" s="268">
        <v>118983</v>
      </c>
      <c r="P275" s="268" t="s">
        <v>709</v>
      </c>
      <c r="Q275" s="268" t="s">
        <v>620</v>
      </c>
      <c r="R275" s="268" t="s">
        <v>620</v>
      </c>
      <c r="S275" s="268">
        <v>79397</v>
      </c>
      <c r="T275" s="268" t="s">
        <v>970</v>
      </c>
      <c r="U275" s="268" t="s">
        <v>620</v>
      </c>
      <c r="V275" s="268" t="s">
        <v>1522</v>
      </c>
      <c r="W275" s="268" t="s">
        <v>1513</v>
      </c>
      <c r="X275" s="268"/>
      <c r="Y275" s="268" t="s">
        <v>1509</v>
      </c>
      <c r="Z275" s="268">
        <v>7</v>
      </c>
      <c r="AA275" s="269">
        <v>44496</v>
      </c>
      <c r="AB275" s="270">
        <v>1990</v>
      </c>
      <c r="AC275" s="270" t="s">
        <v>625</v>
      </c>
      <c r="AD275" s="270">
        <v>10</v>
      </c>
      <c r="AE275" s="268" t="s">
        <v>626</v>
      </c>
      <c r="AF275" s="268">
        <v>2021</v>
      </c>
      <c r="AG275" s="268">
        <v>10</v>
      </c>
    </row>
    <row r="276" spans="1:33">
      <c r="A276" s="268" t="s">
        <v>612</v>
      </c>
      <c r="B276" s="268" t="s">
        <v>1521</v>
      </c>
      <c r="C276" s="269">
        <v>44496</v>
      </c>
      <c r="D276" s="269" t="e">
        <f>VLOOKUP(B276,#REF!,3,0)</f>
        <v>#REF!</v>
      </c>
      <c r="E276" s="269">
        <v>44497</v>
      </c>
      <c r="F276" s="268" t="s">
        <v>614</v>
      </c>
      <c r="G276" s="268">
        <v>72440</v>
      </c>
      <c r="H276" s="268" t="s">
        <v>964</v>
      </c>
      <c r="I276" s="268" t="s">
        <v>616</v>
      </c>
      <c r="J276" s="268" t="s">
        <v>617</v>
      </c>
      <c r="K276" s="268">
        <v>92140</v>
      </c>
      <c r="L276" s="268">
        <v>2001</v>
      </c>
      <c r="M276" s="268">
        <v>11363</v>
      </c>
      <c r="N276" s="268" t="s">
        <v>614</v>
      </c>
      <c r="O276" s="268">
        <v>118983</v>
      </c>
      <c r="P276" s="268" t="s">
        <v>709</v>
      </c>
      <c r="Q276" s="268" t="s">
        <v>620</v>
      </c>
      <c r="R276" s="268" t="s">
        <v>620</v>
      </c>
      <c r="S276" s="268">
        <v>79397</v>
      </c>
      <c r="T276" s="268" t="s">
        <v>970</v>
      </c>
      <c r="U276" s="268" t="s">
        <v>620</v>
      </c>
      <c r="V276" s="268" t="s">
        <v>1520</v>
      </c>
      <c r="W276" s="268" t="s">
        <v>1513</v>
      </c>
      <c r="X276" s="268"/>
      <c r="Y276" s="268" t="s">
        <v>1509</v>
      </c>
      <c r="Z276" s="268">
        <v>8</v>
      </c>
      <c r="AA276" s="269">
        <v>44496</v>
      </c>
      <c r="AB276" s="270">
        <v>1990</v>
      </c>
      <c r="AC276" s="270" t="s">
        <v>625</v>
      </c>
      <c r="AD276" s="270">
        <v>10</v>
      </c>
      <c r="AE276" s="268" t="s">
        <v>626</v>
      </c>
      <c r="AF276" s="268">
        <v>2021</v>
      </c>
      <c r="AG276" s="268">
        <v>10</v>
      </c>
    </row>
    <row r="277" spans="1:33">
      <c r="A277" s="268" t="s">
        <v>612</v>
      </c>
      <c r="B277" s="268" t="s">
        <v>1519</v>
      </c>
      <c r="C277" s="269">
        <v>44496</v>
      </c>
      <c r="D277" s="269" t="e">
        <f>VLOOKUP(B277,#REF!,3,0)</f>
        <v>#REF!</v>
      </c>
      <c r="E277" s="269">
        <v>44497</v>
      </c>
      <c r="F277" s="268" t="s">
        <v>614</v>
      </c>
      <c r="G277" s="268">
        <v>72440</v>
      </c>
      <c r="H277" s="268" t="s">
        <v>964</v>
      </c>
      <c r="I277" s="268" t="s">
        <v>616</v>
      </c>
      <c r="J277" s="268" t="s">
        <v>617</v>
      </c>
      <c r="K277" s="268">
        <v>92140</v>
      </c>
      <c r="L277" s="268">
        <v>2001</v>
      </c>
      <c r="M277" s="268">
        <v>11363</v>
      </c>
      <c r="N277" s="268" t="s">
        <v>614</v>
      </c>
      <c r="O277" s="268">
        <v>118983</v>
      </c>
      <c r="P277" s="268" t="s">
        <v>709</v>
      </c>
      <c r="Q277" s="268" t="s">
        <v>620</v>
      </c>
      <c r="R277" s="268" t="s">
        <v>620</v>
      </c>
      <c r="S277" s="268">
        <v>79397</v>
      </c>
      <c r="T277" s="268" t="s">
        <v>970</v>
      </c>
      <c r="U277" s="268" t="s">
        <v>620</v>
      </c>
      <c r="V277" s="268" t="s">
        <v>1518</v>
      </c>
      <c r="W277" s="268" t="s">
        <v>1513</v>
      </c>
      <c r="X277" s="268"/>
      <c r="Y277" s="268" t="s">
        <v>1509</v>
      </c>
      <c r="Z277" s="268">
        <v>9</v>
      </c>
      <c r="AA277" s="269">
        <v>44496</v>
      </c>
      <c r="AB277" s="270">
        <v>1990</v>
      </c>
      <c r="AC277" s="270" t="s">
        <v>625</v>
      </c>
      <c r="AD277" s="270">
        <v>10</v>
      </c>
      <c r="AE277" s="268" t="s">
        <v>626</v>
      </c>
      <c r="AF277" s="268">
        <v>2021</v>
      </c>
      <c r="AG277" s="268">
        <v>10</v>
      </c>
    </row>
    <row r="278" spans="1:33">
      <c r="A278" s="268" t="s">
        <v>612</v>
      </c>
      <c r="B278" s="268" t="s">
        <v>1517</v>
      </c>
      <c r="C278" s="269">
        <v>44496</v>
      </c>
      <c r="D278" s="269" t="e">
        <f>VLOOKUP(B278,#REF!,3,0)</f>
        <v>#REF!</v>
      </c>
      <c r="E278" s="269">
        <v>44497</v>
      </c>
      <c r="F278" s="268" t="s">
        <v>614</v>
      </c>
      <c r="G278" s="268">
        <v>72440</v>
      </c>
      <c r="H278" s="268" t="s">
        <v>964</v>
      </c>
      <c r="I278" s="268" t="s">
        <v>616</v>
      </c>
      <c r="J278" s="268" t="s">
        <v>617</v>
      </c>
      <c r="K278" s="268">
        <v>92140</v>
      </c>
      <c r="L278" s="268">
        <v>2001</v>
      </c>
      <c r="M278" s="268">
        <v>11363</v>
      </c>
      <c r="N278" s="268" t="s">
        <v>614</v>
      </c>
      <c r="O278" s="268">
        <v>118983</v>
      </c>
      <c r="P278" s="268" t="s">
        <v>709</v>
      </c>
      <c r="Q278" s="268" t="s">
        <v>620</v>
      </c>
      <c r="R278" s="268" t="s">
        <v>620</v>
      </c>
      <c r="S278" s="268">
        <v>79397</v>
      </c>
      <c r="T278" s="268" t="s">
        <v>970</v>
      </c>
      <c r="U278" s="268" t="s">
        <v>620</v>
      </c>
      <c r="V278" s="268" t="s">
        <v>1516</v>
      </c>
      <c r="W278" s="268" t="s">
        <v>1513</v>
      </c>
      <c r="X278" s="268"/>
      <c r="Y278" s="268" t="s">
        <v>1509</v>
      </c>
      <c r="Z278" s="268">
        <v>10</v>
      </c>
      <c r="AA278" s="269">
        <v>44496</v>
      </c>
      <c r="AB278" s="270">
        <v>1990</v>
      </c>
      <c r="AC278" s="270" t="s">
        <v>625</v>
      </c>
      <c r="AD278" s="270">
        <v>10</v>
      </c>
      <c r="AE278" s="268" t="s">
        <v>626</v>
      </c>
      <c r="AF278" s="268">
        <v>2021</v>
      </c>
      <c r="AG278" s="268">
        <v>10</v>
      </c>
    </row>
    <row r="279" spans="1:33">
      <c r="A279" s="268" t="s">
        <v>612</v>
      </c>
      <c r="B279" s="268" t="s">
        <v>1515</v>
      </c>
      <c r="C279" s="269">
        <v>44496</v>
      </c>
      <c r="D279" s="269" t="e">
        <f>VLOOKUP(B279,#REF!,3,0)</f>
        <v>#REF!</v>
      </c>
      <c r="E279" s="269">
        <v>44497</v>
      </c>
      <c r="F279" s="268" t="s">
        <v>614</v>
      </c>
      <c r="G279" s="268">
        <v>72440</v>
      </c>
      <c r="H279" s="268" t="s">
        <v>964</v>
      </c>
      <c r="I279" s="268" t="s">
        <v>616</v>
      </c>
      <c r="J279" s="268" t="s">
        <v>617</v>
      </c>
      <c r="K279" s="268">
        <v>92140</v>
      </c>
      <c r="L279" s="268">
        <v>2001</v>
      </c>
      <c r="M279" s="268">
        <v>11363</v>
      </c>
      <c r="N279" s="268" t="s">
        <v>614</v>
      </c>
      <c r="O279" s="268">
        <v>118983</v>
      </c>
      <c r="P279" s="268" t="s">
        <v>709</v>
      </c>
      <c r="Q279" s="268" t="s">
        <v>620</v>
      </c>
      <c r="R279" s="268" t="s">
        <v>620</v>
      </c>
      <c r="S279" s="268">
        <v>79397</v>
      </c>
      <c r="T279" s="268" t="s">
        <v>970</v>
      </c>
      <c r="U279" s="268" t="s">
        <v>620</v>
      </c>
      <c r="V279" s="268" t="s">
        <v>1514</v>
      </c>
      <c r="W279" s="268" t="s">
        <v>1513</v>
      </c>
      <c r="X279" s="268"/>
      <c r="Y279" s="268" t="s">
        <v>1509</v>
      </c>
      <c r="Z279" s="268">
        <v>11</v>
      </c>
      <c r="AA279" s="269">
        <v>44496</v>
      </c>
      <c r="AB279" s="270">
        <v>566.30999999999995</v>
      </c>
      <c r="AC279" s="270" t="s">
        <v>625</v>
      </c>
      <c r="AD279" s="270">
        <v>2.85</v>
      </c>
      <c r="AE279" s="268" t="s">
        <v>626</v>
      </c>
      <c r="AF279" s="268">
        <v>2021</v>
      </c>
      <c r="AG279" s="268">
        <v>10</v>
      </c>
    </row>
    <row r="280" spans="1:33">
      <c r="A280" s="268" t="s">
        <v>612</v>
      </c>
      <c r="B280" s="268" t="s">
        <v>1512</v>
      </c>
      <c r="C280" s="269">
        <v>44496</v>
      </c>
      <c r="D280" s="269" t="e">
        <f>VLOOKUP(B280,#REF!,3,0)</f>
        <v>#REF!</v>
      </c>
      <c r="E280" s="269">
        <v>44497</v>
      </c>
      <c r="F280" s="268" t="s">
        <v>614</v>
      </c>
      <c r="G280" s="268">
        <v>72440</v>
      </c>
      <c r="H280" s="268" t="s">
        <v>964</v>
      </c>
      <c r="I280" s="268" t="s">
        <v>616</v>
      </c>
      <c r="J280" s="268" t="s">
        <v>617</v>
      </c>
      <c r="K280" s="268">
        <v>92140</v>
      </c>
      <c r="L280" s="268">
        <v>2001</v>
      </c>
      <c r="M280" s="268">
        <v>11363</v>
      </c>
      <c r="N280" s="268" t="s">
        <v>614</v>
      </c>
      <c r="O280" s="268">
        <v>118983</v>
      </c>
      <c r="P280" s="268" t="s">
        <v>709</v>
      </c>
      <c r="Q280" s="268" t="s">
        <v>620</v>
      </c>
      <c r="R280" s="268" t="s">
        <v>620</v>
      </c>
      <c r="S280" s="268">
        <v>59497</v>
      </c>
      <c r="T280" s="268" t="s">
        <v>965</v>
      </c>
      <c r="U280" s="268" t="s">
        <v>620</v>
      </c>
      <c r="V280" s="268" t="s">
        <v>1511</v>
      </c>
      <c r="W280" s="268" t="s">
        <v>1510</v>
      </c>
      <c r="X280" s="268"/>
      <c r="Y280" s="268" t="s">
        <v>1509</v>
      </c>
      <c r="Z280" s="268">
        <v>12</v>
      </c>
      <c r="AA280" s="269">
        <v>44496</v>
      </c>
      <c r="AB280" s="270">
        <v>9900</v>
      </c>
      <c r="AC280" s="270" t="s">
        <v>625</v>
      </c>
      <c r="AD280" s="270">
        <v>49.75</v>
      </c>
      <c r="AE280" s="268" t="s">
        <v>626</v>
      </c>
      <c r="AF280" s="268">
        <v>2021</v>
      </c>
      <c r="AG280" s="268">
        <v>10</v>
      </c>
    </row>
    <row r="281" spans="1:33">
      <c r="A281" s="268" t="s">
        <v>612</v>
      </c>
      <c r="B281" s="268" t="s">
        <v>1508</v>
      </c>
      <c r="C281" s="269">
        <v>44496</v>
      </c>
      <c r="D281" s="269" t="e">
        <f>VLOOKUP(B281,#REF!,3,0)</f>
        <v>#REF!</v>
      </c>
      <c r="E281" s="269">
        <v>44496</v>
      </c>
      <c r="F281" s="268" t="s">
        <v>614</v>
      </c>
      <c r="G281" s="268">
        <v>74205</v>
      </c>
      <c r="H281" s="268" t="s">
        <v>1172</v>
      </c>
      <c r="I281" s="268" t="s">
        <v>616</v>
      </c>
      <c r="J281" s="268" t="s">
        <v>617</v>
      </c>
      <c r="K281" s="268">
        <v>92140</v>
      </c>
      <c r="L281" s="268">
        <v>2001</v>
      </c>
      <c r="M281" s="268">
        <v>11363</v>
      </c>
      <c r="N281" s="268" t="s">
        <v>614</v>
      </c>
      <c r="O281" s="268">
        <v>118983</v>
      </c>
      <c r="P281" s="268" t="s">
        <v>1236</v>
      </c>
      <c r="Q281" s="268" t="s">
        <v>619</v>
      </c>
      <c r="R281" s="268" t="s">
        <v>620</v>
      </c>
      <c r="S281" s="268">
        <v>81892</v>
      </c>
      <c r="T281" s="268" t="s">
        <v>1173</v>
      </c>
      <c r="U281" s="268" t="s">
        <v>620</v>
      </c>
      <c r="V281" s="268" t="s">
        <v>1505</v>
      </c>
      <c r="W281" s="268" t="s">
        <v>1501</v>
      </c>
      <c r="X281" s="268"/>
      <c r="Y281" s="268" t="s">
        <v>1504</v>
      </c>
      <c r="Z281" s="268">
        <v>31</v>
      </c>
      <c r="AA281" s="269">
        <v>44496</v>
      </c>
      <c r="AB281" s="270">
        <v>1872394.16</v>
      </c>
      <c r="AC281" s="270" t="s">
        <v>625</v>
      </c>
      <c r="AD281" s="270">
        <v>9409.9599999999991</v>
      </c>
      <c r="AE281" s="268" t="s">
        <v>626</v>
      </c>
      <c r="AF281" s="268">
        <v>2021</v>
      </c>
      <c r="AG281" s="268">
        <v>10</v>
      </c>
    </row>
    <row r="282" spans="1:33">
      <c r="A282" s="268" t="s">
        <v>612</v>
      </c>
      <c r="B282" s="268" t="s">
        <v>1507</v>
      </c>
      <c r="C282" s="269">
        <v>44498</v>
      </c>
      <c r="D282" s="269" t="e">
        <f>VLOOKUP(B282,#REF!,3,0)</f>
        <v>#REF!</v>
      </c>
      <c r="E282" s="269">
        <v>44499</v>
      </c>
      <c r="F282" s="268" t="s">
        <v>614</v>
      </c>
      <c r="G282" s="268">
        <v>76125</v>
      </c>
      <c r="H282" s="268" t="s">
        <v>653</v>
      </c>
      <c r="I282" s="268" t="s">
        <v>616</v>
      </c>
      <c r="J282" s="268" t="s">
        <v>617</v>
      </c>
      <c r="K282" s="268">
        <v>92140</v>
      </c>
      <c r="L282" s="268">
        <v>2001</v>
      </c>
      <c r="M282" s="268">
        <v>11363</v>
      </c>
      <c r="N282" s="268" t="s">
        <v>614</v>
      </c>
      <c r="O282" s="268">
        <v>118983</v>
      </c>
      <c r="P282" s="268" t="s">
        <v>1236</v>
      </c>
      <c r="Q282" s="268" t="s">
        <v>619</v>
      </c>
      <c r="R282" s="268" t="s">
        <v>620</v>
      </c>
      <c r="S282" s="268">
        <v>81892</v>
      </c>
      <c r="T282" s="268" t="s">
        <v>1173</v>
      </c>
      <c r="U282" s="268" t="s">
        <v>620</v>
      </c>
      <c r="V282" s="268" t="s">
        <v>653</v>
      </c>
      <c r="W282" s="268" t="s">
        <v>1501</v>
      </c>
      <c r="X282" s="268"/>
      <c r="Y282" s="268" t="s">
        <v>1500</v>
      </c>
      <c r="Z282" s="268">
        <v>55</v>
      </c>
      <c r="AA282" s="269">
        <v>44498</v>
      </c>
      <c r="AB282" s="270">
        <v>0</v>
      </c>
      <c r="AC282" s="270" t="s">
        <v>625</v>
      </c>
      <c r="AD282" s="270">
        <v>0.01</v>
      </c>
      <c r="AE282" s="268" t="s">
        <v>626</v>
      </c>
      <c r="AF282" s="268">
        <v>2021</v>
      </c>
      <c r="AG282" s="268">
        <v>10</v>
      </c>
    </row>
    <row r="283" spans="1:33">
      <c r="A283" s="268" t="s">
        <v>612</v>
      </c>
      <c r="B283" s="268" t="s">
        <v>1506</v>
      </c>
      <c r="C283" s="269">
        <v>44496</v>
      </c>
      <c r="D283" s="269" t="e">
        <f>VLOOKUP(B283,#REF!,3,0)</f>
        <v>#REF!</v>
      </c>
      <c r="E283" s="269">
        <v>44496</v>
      </c>
      <c r="F283" s="268" t="s">
        <v>614</v>
      </c>
      <c r="G283" s="268">
        <v>74205</v>
      </c>
      <c r="H283" s="268" t="s">
        <v>1172</v>
      </c>
      <c r="I283" s="268" t="s">
        <v>616</v>
      </c>
      <c r="J283" s="268" t="s">
        <v>617</v>
      </c>
      <c r="K283" s="268">
        <v>92140</v>
      </c>
      <c r="L283" s="268">
        <v>2001</v>
      </c>
      <c r="M283" s="268">
        <v>11363</v>
      </c>
      <c r="N283" s="268" t="s">
        <v>614</v>
      </c>
      <c r="O283" s="268">
        <v>118983</v>
      </c>
      <c r="P283" s="268" t="s">
        <v>1502</v>
      </c>
      <c r="Q283" s="268" t="s">
        <v>619</v>
      </c>
      <c r="R283" s="268" t="s">
        <v>620</v>
      </c>
      <c r="S283" s="268">
        <v>81892</v>
      </c>
      <c r="T283" s="268" t="s">
        <v>1173</v>
      </c>
      <c r="U283" s="268" t="s">
        <v>620</v>
      </c>
      <c r="V283" s="268" t="s">
        <v>1505</v>
      </c>
      <c r="W283" s="268" t="s">
        <v>1501</v>
      </c>
      <c r="X283" s="268"/>
      <c r="Y283" s="268" t="s">
        <v>1504</v>
      </c>
      <c r="Z283" s="268">
        <v>32</v>
      </c>
      <c r="AA283" s="269">
        <v>44496</v>
      </c>
      <c r="AB283" s="270">
        <v>657605.84</v>
      </c>
      <c r="AC283" s="270" t="s">
        <v>625</v>
      </c>
      <c r="AD283" s="270">
        <v>3304.88</v>
      </c>
      <c r="AE283" s="268" t="s">
        <v>626</v>
      </c>
      <c r="AF283" s="268">
        <v>2021</v>
      </c>
      <c r="AG283" s="268">
        <v>10</v>
      </c>
    </row>
    <row r="284" spans="1:33">
      <c r="A284" s="268" t="s">
        <v>612</v>
      </c>
      <c r="B284" s="268" t="s">
        <v>1503</v>
      </c>
      <c r="C284" s="269">
        <v>44498</v>
      </c>
      <c r="D284" s="269" t="e">
        <f>VLOOKUP(B284,#REF!,3,0)</f>
        <v>#REF!</v>
      </c>
      <c r="E284" s="269">
        <v>44499</v>
      </c>
      <c r="F284" s="268" t="s">
        <v>614</v>
      </c>
      <c r="G284" s="268">
        <v>76125</v>
      </c>
      <c r="H284" s="268" t="s">
        <v>653</v>
      </c>
      <c r="I284" s="268" t="s">
        <v>616</v>
      </c>
      <c r="J284" s="268" t="s">
        <v>617</v>
      </c>
      <c r="K284" s="268">
        <v>92140</v>
      </c>
      <c r="L284" s="268">
        <v>2001</v>
      </c>
      <c r="M284" s="268">
        <v>11363</v>
      </c>
      <c r="N284" s="268" t="s">
        <v>614</v>
      </c>
      <c r="O284" s="268">
        <v>118983</v>
      </c>
      <c r="P284" s="268" t="s">
        <v>1502</v>
      </c>
      <c r="Q284" s="268" t="s">
        <v>619</v>
      </c>
      <c r="R284" s="268" t="s">
        <v>620</v>
      </c>
      <c r="S284" s="268">
        <v>81892</v>
      </c>
      <c r="T284" s="268" t="s">
        <v>1173</v>
      </c>
      <c r="U284" s="268" t="s">
        <v>620</v>
      </c>
      <c r="V284" s="268" t="s">
        <v>653</v>
      </c>
      <c r="W284" s="268" t="s">
        <v>1501</v>
      </c>
      <c r="X284" s="268"/>
      <c r="Y284" s="268" t="s">
        <v>1500</v>
      </c>
      <c r="Z284" s="268">
        <v>56</v>
      </c>
      <c r="AA284" s="269">
        <v>44498</v>
      </c>
      <c r="AB284" s="270">
        <v>0</v>
      </c>
      <c r="AC284" s="270" t="s">
        <v>625</v>
      </c>
      <c r="AD284" s="270">
        <v>0</v>
      </c>
      <c r="AE284" s="268" t="s">
        <v>626</v>
      </c>
      <c r="AF284" s="268">
        <v>2021</v>
      </c>
      <c r="AG284" s="268">
        <v>10</v>
      </c>
    </row>
    <row r="285" spans="1:33">
      <c r="A285" s="268" t="s">
        <v>658</v>
      </c>
      <c r="B285" s="268" t="s">
        <v>1499</v>
      </c>
      <c r="C285" s="269">
        <v>44499</v>
      </c>
      <c r="D285" s="269" t="e">
        <f>VLOOKUP(B285,#REF!,3,0)</f>
        <v>#REF!</v>
      </c>
      <c r="E285" s="269">
        <v>44505</v>
      </c>
      <c r="F285" s="268" t="s">
        <v>614</v>
      </c>
      <c r="G285" s="268">
        <v>16005</v>
      </c>
      <c r="H285" s="268" t="s">
        <v>680</v>
      </c>
      <c r="I285" s="268" t="s">
        <v>616</v>
      </c>
      <c r="J285" s="268" t="s">
        <v>617</v>
      </c>
      <c r="K285" s="268">
        <v>92140</v>
      </c>
      <c r="L285" s="268" t="s">
        <v>681</v>
      </c>
      <c r="M285" s="268">
        <v>11363</v>
      </c>
      <c r="N285" s="268" t="s">
        <v>614</v>
      </c>
      <c r="O285" s="268">
        <v>118983</v>
      </c>
      <c r="P285" s="268" t="s">
        <v>957</v>
      </c>
      <c r="Q285" s="268" t="s">
        <v>620</v>
      </c>
      <c r="R285" s="268" t="s">
        <v>1484</v>
      </c>
      <c r="S285" s="268">
        <v>86127</v>
      </c>
      <c r="T285" s="268" t="s">
        <v>683</v>
      </c>
      <c r="U285" s="268">
        <v>18023</v>
      </c>
      <c r="V285" s="268" t="s">
        <v>1483</v>
      </c>
      <c r="W285" s="268" t="s">
        <v>1482</v>
      </c>
      <c r="X285" s="268"/>
      <c r="Y285" s="268" t="s">
        <v>1460</v>
      </c>
      <c r="Z285" s="268">
        <v>6</v>
      </c>
      <c r="AA285" s="269">
        <v>44499</v>
      </c>
      <c r="AB285" s="270">
        <v>-1213844</v>
      </c>
      <c r="AC285" s="270" t="s">
        <v>625</v>
      </c>
      <c r="AD285" s="270">
        <v>-6472.45</v>
      </c>
      <c r="AE285" s="268" t="s">
        <v>626</v>
      </c>
      <c r="AF285" s="268">
        <v>2021</v>
      </c>
      <c r="AG285" s="268">
        <v>10</v>
      </c>
    </row>
    <row r="286" spans="1:33">
      <c r="A286" s="268" t="s">
        <v>658</v>
      </c>
      <c r="B286" s="268" t="s">
        <v>1498</v>
      </c>
      <c r="C286" s="269">
        <v>44499</v>
      </c>
      <c r="D286" s="269" t="e">
        <f>VLOOKUP(B286,#REF!,3,0)</f>
        <v>#REF!</v>
      </c>
      <c r="E286" s="269">
        <v>44505</v>
      </c>
      <c r="F286" s="268" t="s">
        <v>614</v>
      </c>
      <c r="G286" s="268">
        <v>16005</v>
      </c>
      <c r="H286" s="268" t="s">
        <v>680</v>
      </c>
      <c r="I286" s="268" t="s">
        <v>616</v>
      </c>
      <c r="J286" s="268" t="s">
        <v>617</v>
      </c>
      <c r="K286" s="268">
        <v>92140</v>
      </c>
      <c r="L286" s="268" t="s">
        <v>681</v>
      </c>
      <c r="M286" s="268">
        <v>11363</v>
      </c>
      <c r="N286" s="268" t="s">
        <v>614</v>
      </c>
      <c r="O286" s="268">
        <v>118983</v>
      </c>
      <c r="P286" s="268" t="s">
        <v>1010</v>
      </c>
      <c r="Q286" s="268" t="s">
        <v>620</v>
      </c>
      <c r="R286" s="268" t="s">
        <v>1484</v>
      </c>
      <c r="S286" s="268">
        <v>86127</v>
      </c>
      <c r="T286" s="268" t="s">
        <v>683</v>
      </c>
      <c r="U286" s="268">
        <v>18023</v>
      </c>
      <c r="V286" s="268" t="s">
        <v>1483</v>
      </c>
      <c r="W286" s="268" t="s">
        <v>1482</v>
      </c>
      <c r="X286" s="268"/>
      <c r="Y286" s="268" t="s">
        <v>1460</v>
      </c>
      <c r="Z286" s="268">
        <v>7</v>
      </c>
      <c r="AA286" s="269">
        <v>44499</v>
      </c>
      <c r="AB286" s="270">
        <v>-1886116</v>
      </c>
      <c r="AC286" s="270" t="s">
        <v>625</v>
      </c>
      <c r="AD286" s="270">
        <v>-10057.14</v>
      </c>
      <c r="AE286" s="268" t="s">
        <v>626</v>
      </c>
      <c r="AF286" s="268">
        <v>2021</v>
      </c>
      <c r="AG286" s="268">
        <v>10</v>
      </c>
    </row>
    <row r="287" spans="1:33">
      <c r="A287" s="268" t="s">
        <v>658</v>
      </c>
      <c r="B287" s="268" t="s">
        <v>1497</v>
      </c>
      <c r="C287" s="269">
        <v>44499</v>
      </c>
      <c r="D287" s="269" t="e">
        <f>VLOOKUP(B287,#REF!,3,0)</f>
        <v>#REF!</v>
      </c>
      <c r="E287" s="269">
        <v>44505</v>
      </c>
      <c r="F287" s="268" t="s">
        <v>614</v>
      </c>
      <c r="G287" s="268">
        <v>16005</v>
      </c>
      <c r="H287" s="268" t="s">
        <v>680</v>
      </c>
      <c r="I287" s="268" t="s">
        <v>616</v>
      </c>
      <c r="J287" s="268" t="s">
        <v>617</v>
      </c>
      <c r="K287" s="268">
        <v>92140</v>
      </c>
      <c r="L287" s="268" t="s">
        <v>681</v>
      </c>
      <c r="M287" s="268">
        <v>11363</v>
      </c>
      <c r="N287" s="268" t="s">
        <v>614</v>
      </c>
      <c r="O287" s="268">
        <v>118983</v>
      </c>
      <c r="P287" s="268" t="s">
        <v>682</v>
      </c>
      <c r="Q287" s="268" t="s">
        <v>620</v>
      </c>
      <c r="R287" s="268" t="s">
        <v>1484</v>
      </c>
      <c r="S287" s="268">
        <v>86127</v>
      </c>
      <c r="T287" s="268" t="s">
        <v>683</v>
      </c>
      <c r="U287" s="268">
        <v>18023</v>
      </c>
      <c r="V287" s="268" t="s">
        <v>1483</v>
      </c>
      <c r="W287" s="268" t="s">
        <v>1482</v>
      </c>
      <c r="X287" s="268"/>
      <c r="Y287" s="268" t="s">
        <v>1460</v>
      </c>
      <c r="Z287" s="268">
        <v>4</v>
      </c>
      <c r="AA287" s="269">
        <v>44499</v>
      </c>
      <c r="AB287" s="270">
        <v>-596845</v>
      </c>
      <c r="AC287" s="270" t="s">
        <v>625</v>
      </c>
      <c r="AD287" s="270">
        <v>-3182.49</v>
      </c>
      <c r="AE287" s="268" t="s">
        <v>626</v>
      </c>
      <c r="AF287" s="268">
        <v>2021</v>
      </c>
      <c r="AG287" s="268">
        <v>10</v>
      </c>
    </row>
    <row r="288" spans="1:33">
      <c r="A288" s="268" t="s">
        <v>658</v>
      </c>
      <c r="B288" s="268" t="s">
        <v>1496</v>
      </c>
      <c r="C288" s="269">
        <v>44499</v>
      </c>
      <c r="D288" s="269" t="e">
        <f>VLOOKUP(B288,#REF!,3,0)</f>
        <v>#REF!</v>
      </c>
      <c r="E288" s="269">
        <v>44505</v>
      </c>
      <c r="F288" s="268" t="s">
        <v>614</v>
      </c>
      <c r="G288" s="268">
        <v>16005</v>
      </c>
      <c r="H288" s="268" t="s">
        <v>680</v>
      </c>
      <c r="I288" s="268" t="s">
        <v>616</v>
      </c>
      <c r="J288" s="268" t="s">
        <v>617</v>
      </c>
      <c r="K288" s="268">
        <v>92140</v>
      </c>
      <c r="L288" s="268" t="s">
        <v>681</v>
      </c>
      <c r="M288" s="268">
        <v>11363</v>
      </c>
      <c r="N288" s="268" t="s">
        <v>614</v>
      </c>
      <c r="O288" s="268">
        <v>118983</v>
      </c>
      <c r="P288" s="268" t="s">
        <v>1013</v>
      </c>
      <c r="Q288" s="268" t="s">
        <v>620</v>
      </c>
      <c r="R288" s="268" t="s">
        <v>1484</v>
      </c>
      <c r="S288" s="268">
        <v>86127</v>
      </c>
      <c r="T288" s="268" t="s">
        <v>683</v>
      </c>
      <c r="U288" s="268">
        <v>18023</v>
      </c>
      <c r="V288" s="268" t="s">
        <v>1483</v>
      </c>
      <c r="W288" s="268" t="s">
        <v>1482</v>
      </c>
      <c r="X288" s="268"/>
      <c r="Y288" s="268" t="s">
        <v>1460</v>
      </c>
      <c r="Z288" s="268">
        <v>5</v>
      </c>
      <c r="AA288" s="269">
        <v>44499</v>
      </c>
      <c r="AB288" s="270">
        <v>-69192</v>
      </c>
      <c r="AC288" s="270" t="s">
        <v>625</v>
      </c>
      <c r="AD288" s="270">
        <v>-368.95</v>
      </c>
      <c r="AE288" s="268" t="s">
        <v>626</v>
      </c>
      <c r="AF288" s="268">
        <v>2021</v>
      </c>
      <c r="AG288" s="268">
        <v>10</v>
      </c>
    </row>
    <row r="289" spans="1:33">
      <c r="A289" s="268" t="s">
        <v>658</v>
      </c>
      <c r="B289" s="268" t="s">
        <v>1495</v>
      </c>
      <c r="C289" s="269">
        <v>44499</v>
      </c>
      <c r="D289" s="269" t="e">
        <f>VLOOKUP(B289,#REF!,3,0)</f>
        <v>#REF!</v>
      </c>
      <c r="E289" s="269">
        <v>44505</v>
      </c>
      <c r="F289" s="268" t="s">
        <v>614</v>
      </c>
      <c r="G289" s="268">
        <v>72105</v>
      </c>
      <c r="H289" s="268" t="s">
        <v>944</v>
      </c>
      <c r="I289" s="268" t="s">
        <v>616</v>
      </c>
      <c r="J289" s="268" t="s">
        <v>617</v>
      </c>
      <c r="K289" s="268">
        <v>92140</v>
      </c>
      <c r="L289" s="268" t="s">
        <v>681</v>
      </c>
      <c r="M289" s="268">
        <v>11363</v>
      </c>
      <c r="N289" s="268" t="s">
        <v>614</v>
      </c>
      <c r="O289" s="268">
        <v>118983</v>
      </c>
      <c r="P289" s="268" t="s">
        <v>898</v>
      </c>
      <c r="Q289" s="268" t="s">
        <v>620</v>
      </c>
      <c r="R289" s="268" t="s">
        <v>1484</v>
      </c>
      <c r="S289" s="268">
        <v>86127</v>
      </c>
      <c r="T289" s="268" t="s">
        <v>683</v>
      </c>
      <c r="U289" s="268">
        <v>18023</v>
      </c>
      <c r="V289" s="268" t="s">
        <v>1483</v>
      </c>
      <c r="W289" s="268" t="s">
        <v>1482</v>
      </c>
      <c r="X289" s="268"/>
      <c r="Y289" s="268" t="s">
        <v>1460</v>
      </c>
      <c r="Z289" s="268">
        <v>45</v>
      </c>
      <c r="AA289" s="269">
        <v>44499</v>
      </c>
      <c r="AB289" s="270">
        <v>2048600</v>
      </c>
      <c r="AC289" s="270" t="s">
        <v>625</v>
      </c>
      <c r="AD289" s="270">
        <v>10923.52</v>
      </c>
      <c r="AE289" s="268" t="s">
        <v>626</v>
      </c>
      <c r="AF289" s="268">
        <v>2021</v>
      </c>
      <c r="AG289" s="268">
        <v>10</v>
      </c>
    </row>
    <row r="290" spans="1:33">
      <c r="A290" s="268" t="s">
        <v>658</v>
      </c>
      <c r="B290" s="268" t="s">
        <v>1494</v>
      </c>
      <c r="C290" s="269">
        <v>44499</v>
      </c>
      <c r="D290" s="269" t="e">
        <f>VLOOKUP(B290,#REF!,3,0)</f>
        <v>#REF!</v>
      </c>
      <c r="E290" s="269">
        <v>44505</v>
      </c>
      <c r="F290" s="268" t="s">
        <v>614</v>
      </c>
      <c r="G290" s="268">
        <v>75710</v>
      </c>
      <c r="H290" s="268" t="s">
        <v>946</v>
      </c>
      <c r="I290" s="268" t="s">
        <v>616</v>
      </c>
      <c r="J290" s="268" t="s">
        <v>617</v>
      </c>
      <c r="K290" s="268">
        <v>92140</v>
      </c>
      <c r="L290" s="268" t="s">
        <v>681</v>
      </c>
      <c r="M290" s="268">
        <v>11363</v>
      </c>
      <c r="N290" s="268" t="s">
        <v>614</v>
      </c>
      <c r="O290" s="268">
        <v>118983</v>
      </c>
      <c r="P290" s="268" t="s">
        <v>947</v>
      </c>
      <c r="Q290" s="268" t="s">
        <v>620</v>
      </c>
      <c r="R290" s="268" t="s">
        <v>1484</v>
      </c>
      <c r="S290" s="268">
        <v>86127</v>
      </c>
      <c r="T290" s="268" t="s">
        <v>683</v>
      </c>
      <c r="U290" s="268">
        <v>18023</v>
      </c>
      <c r="V290" s="268" t="s">
        <v>1483</v>
      </c>
      <c r="W290" s="268" t="s">
        <v>1482</v>
      </c>
      <c r="X290" s="268"/>
      <c r="Y290" s="268" t="s">
        <v>1460</v>
      </c>
      <c r="Z290" s="268">
        <v>59</v>
      </c>
      <c r="AA290" s="269">
        <v>44499</v>
      </c>
      <c r="AB290" s="270">
        <v>354165</v>
      </c>
      <c r="AC290" s="270" t="s">
        <v>625</v>
      </c>
      <c r="AD290" s="270">
        <v>1888.48</v>
      </c>
      <c r="AE290" s="268" t="s">
        <v>626</v>
      </c>
      <c r="AF290" s="268">
        <v>2021</v>
      </c>
      <c r="AG290" s="268">
        <v>10</v>
      </c>
    </row>
    <row r="291" spans="1:33">
      <c r="A291" s="268" t="s">
        <v>658</v>
      </c>
      <c r="B291" s="268" t="s">
        <v>1493</v>
      </c>
      <c r="C291" s="269">
        <v>44499</v>
      </c>
      <c r="D291" s="269" t="e">
        <f>VLOOKUP(B291,#REF!,3,0)</f>
        <v>#REF!</v>
      </c>
      <c r="E291" s="269">
        <v>44505</v>
      </c>
      <c r="F291" s="268" t="s">
        <v>614</v>
      </c>
      <c r="G291" s="268">
        <v>75710</v>
      </c>
      <c r="H291" s="268" t="s">
        <v>946</v>
      </c>
      <c r="I291" s="268" t="s">
        <v>616</v>
      </c>
      <c r="J291" s="268" t="s">
        <v>617</v>
      </c>
      <c r="K291" s="268">
        <v>92140</v>
      </c>
      <c r="L291" s="268" t="s">
        <v>681</v>
      </c>
      <c r="M291" s="268">
        <v>11363</v>
      </c>
      <c r="N291" s="268" t="s">
        <v>614</v>
      </c>
      <c r="O291" s="268">
        <v>118983</v>
      </c>
      <c r="P291" s="268" t="s">
        <v>957</v>
      </c>
      <c r="Q291" s="268" t="s">
        <v>620</v>
      </c>
      <c r="R291" s="268" t="s">
        <v>1484</v>
      </c>
      <c r="S291" s="268">
        <v>86127</v>
      </c>
      <c r="T291" s="268" t="s">
        <v>683</v>
      </c>
      <c r="U291" s="268">
        <v>18023</v>
      </c>
      <c r="V291" s="268" t="s">
        <v>1483</v>
      </c>
      <c r="W291" s="268" t="s">
        <v>1482</v>
      </c>
      <c r="X291" s="268"/>
      <c r="Y291" s="268" t="s">
        <v>1460</v>
      </c>
      <c r="Z291" s="268">
        <v>60</v>
      </c>
      <c r="AA291" s="269">
        <v>44499</v>
      </c>
      <c r="AB291" s="270">
        <v>1800</v>
      </c>
      <c r="AC291" s="270" t="s">
        <v>625</v>
      </c>
      <c r="AD291" s="270">
        <v>9.6</v>
      </c>
      <c r="AE291" s="268" t="s">
        <v>626</v>
      </c>
      <c r="AF291" s="268">
        <v>2021</v>
      </c>
      <c r="AG291" s="268">
        <v>10</v>
      </c>
    </row>
    <row r="292" spans="1:33">
      <c r="A292" s="268" t="s">
        <v>658</v>
      </c>
      <c r="B292" s="268" t="s">
        <v>1492</v>
      </c>
      <c r="C292" s="269">
        <v>44499</v>
      </c>
      <c r="D292" s="269" t="e">
        <f>VLOOKUP(B292,#REF!,3,0)</f>
        <v>#REF!</v>
      </c>
      <c r="E292" s="269">
        <v>44505</v>
      </c>
      <c r="F292" s="268" t="s">
        <v>614</v>
      </c>
      <c r="G292" s="268">
        <v>75710</v>
      </c>
      <c r="H292" s="268" t="s">
        <v>946</v>
      </c>
      <c r="I292" s="268" t="s">
        <v>616</v>
      </c>
      <c r="J292" s="268" t="s">
        <v>617</v>
      </c>
      <c r="K292" s="268">
        <v>92140</v>
      </c>
      <c r="L292" s="268" t="s">
        <v>681</v>
      </c>
      <c r="M292" s="268">
        <v>11363</v>
      </c>
      <c r="N292" s="268" t="s">
        <v>614</v>
      </c>
      <c r="O292" s="268">
        <v>118983</v>
      </c>
      <c r="P292" s="268" t="s">
        <v>954</v>
      </c>
      <c r="Q292" s="268" t="s">
        <v>620</v>
      </c>
      <c r="R292" s="268" t="s">
        <v>1484</v>
      </c>
      <c r="S292" s="268">
        <v>86127</v>
      </c>
      <c r="T292" s="268" t="s">
        <v>683</v>
      </c>
      <c r="U292" s="268">
        <v>18023</v>
      </c>
      <c r="V292" s="268" t="s">
        <v>1483</v>
      </c>
      <c r="W292" s="268" t="s">
        <v>1482</v>
      </c>
      <c r="X292" s="268"/>
      <c r="Y292" s="268" t="s">
        <v>1460</v>
      </c>
      <c r="Z292" s="268">
        <v>61</v>
      </c>
      <c r="AA292" s="269">
        <v>44499</v>
      </c>
      <c r="AB292" s="270">
        <v>4800</v>
      </c>
      <c r="AC292" s="270" t="s">
        <v>625</v>
      </c>
      <c r="AD292" s="270">
        <v>25.59</v>
      </c>
      <c r="AE292" s="268" t="s">
        <v>626</v>
      </c>
      <c r="AF292" s="268">
        <v>2021</v>
      </c>
      <c r="AG292" s="268">
        <v>10</v>
      </c>
    </row>
    <row r="293" spans="1:33">
      <c r="A293" s="268" t="s">
        <v>658</v>
      </c>
      <c r="B293" s="268" t="s">
        <v>1491</v>
      </c>
      <c r="C293" s="269">
        <v>44499</v>
      </c>
      <c r="D293" s="269" t="e">
        <f>VLOOKUP(B293,#REF!,3,0)</f>
        <v>#REF!</v>
      </c>
      <c r="E293" s="269">
        <v>44505</v>
      </c>
      <c r="F293" s="268" t="s">
        <v>614</v>
      </c>
      <c r="G293" s="268">
        <v>75710</v>
      </c>
      <c r="H293" s="268" t="s">
        <v>946</v>
      </c>
      <c r="I293" s="268" t="s">
        <v>616</v>
      </c>
      <c r="J293" s="268" t="s">
        <v>617</v>
      </c>
      <c r="K293" s="268">
        <v>92140</v>
      </c>
      <c r="L293" s="268" t="s">
        <v>681</v>
      </c>
      <c r="M293" s="268">
        <v>11363</v>
      </c>
      <c r="N293" s="268" t="s">
        <v>614</v>
      </c>
      <c r="O293" s="268">
        <v>118983</v>
      </c>
      <c r="P293" s="268" t="s">
        <v>1010</v>
      </c>
      <c r="Q293" s="268" t="s">
        <v>620</v>
      </c>
      <c r="R293" s="268" t="s">
        <v>1484</v>
      </c>
      <c r="S293" s="268">
        <v>86127</v>
      </c>
      <c r="T293" s="268" t="s">
        <v>683</v>
      </c>
      <c r="U293" s="268">
        <v>18023</v>
      </c>
      <c r="V293" s="268" t="s">
        <v>1483</v>
      </c>
      <c r="W293" s="268" t="s">
        <v>1482</v>
      </c>
      <c r="X293" s="268"/>
      <c r="Y293" s="268" t="s">
        <v>1460</v>
      </c>
      <c r="Z293" s="268">
        <v>62</v>
      </c>
      <c r="AA293" s="269">
        <v>44499</v>
      </c>
      <c r="AB293" s="270">
        <v>1277068</v>
      </c>
      <c r="AC293" s="270" t="s">
        <v>625</v>
      </c>
      <c r="AD293" s="270">
        <v>6809.58</v>
      </c>
      <c r="AE293" s="268" t="s">
        <v>626</v>
      </c>
      <c r="AF293" s="268">
        <v>2021</v>
      </c>
      <c r="AG293" s="268">
        <v>10</v>
      </c>
    </row>
    <row r="294" spans="1:33">
      <c r="A294" s="268" t="s">
        <v>658</v>
      </c>
      <c r="B294" s="268" t="s">
        <v>1490</v>
      </c>
      <c r="C294" s="269">
        <v>44499</v>
      </c>
      <c r="D294" s="269" t="e">
        <f>VLOOKUP(B294,#REF!,3,0)</f>
        <v>#REF!</v>
      </c>
      <c r="E294" s="269">
        <v>44505</v>
      </c>
      <c r="F294" s="268" t="s">
        <v>614</v>
      </c>
      <c r="G294" s="268">
        <v>75710</v>
      </c>
      <c r="H294" s="268" t="s">
        <v>946</v>
      </c>
      <c r="I294" s="268" t="s">
        <v>616</v>
      </c>
      <c r="J294" s="268" t="s">
        <v>617</v>
      </c>
      <c r="K294" s="268">
        <v>92140</v>
      </c>
      <c r="L294" s="268" t="s">
        <v>681</v>
      </c>
      <c r="M294" s="268">
        <v>11363</v>
      </c>
      <c r="N294" s="268" t="s">
        <v>614</v>
      </c>
      <c r="O294" s="268">
        <v>118983</v>
      </c>
      <c r="P294" s="268" t="s">
        <v>1007</v>
      </c>
      <c r="Q294" s="268" t="s">
        <v>620</v>
      </c>
      <c r="R294" s="268" t="s">
        <v>1484</v>
      </c>
      <c r="S294" s="268">
        <v>86127</v>
      </c>
      <c r="T294" s="268" t="s">
        <v>683</v>
      </c>
      <c r="U294" s="268">
        <v>18023</v>
      </c>
      <c r="V294" s="268" t="s">
        <v>1483</v>
      </c>
      <c r="W294" s="268" t="s">
        <v>1482</v>
      </c>
      <c r="X294" s="268"/>
      <c r="Y294" s="268" t="s">
        <v>1460</v>
      </c>
      <c r="Z294" s="268">
        <v>54</v>
      </c>
      <c r="AA294" s="269">
        <v>44499</v>
      </c>
      <c r="AB294" s="270">
        <v>4000</v>
      </c>
      <c r="AC294" s="270" t="s">
        <v>625</v>
      </c>
      <c r="AD294" s="270">
        <v>21.33</v>
      </c>
      <c r="AE294" s="268" t="s">
        <v>626</v>
      </c>
      <c r="AF294" s="268">
        <v>2021</v>
      </c>
      <c r="AG294" s="268">
        <v>10</v>
      </c>
    </row>
    <row r="295" spans="1:33">
      <c r="A295" s="268" t="s">
        <v>658</v>
      </c>
      <c r="B295" s="268" t="s">
        <v>1489</v>
      </c>
      <c r="C295" s="269">
        <v>44499</v>
      </c>
      <c r="D295" s="269" t="e">
        <f>VLOOKUP(B295,#REF!,3,0)</f>
        <v>#REF!</v>
      </c>
      <c r="E295" s="269">
        <v>44505</v>
      </c>
      <c r="F295" s="268" t="s">
        <v>614</v>
      </c>
      <c r="G295" s="268">
        <v>75710</v>
      </c>
      <c r="H295" s="268" t="s">
        <v>946</v>
      </c>
      <c r="I295" s="268" t="s">
        <v>616</v>
      </c>
      <c r="J295" s="268" t="s">
        <v>617</v>
      </c>
      <c r="K295" s="268">
        <v>92140</v>
      </c>
      <c r="L295" s="268" t="s">
        <v>681</v>
      </c>
      <c r="M295" s="268">
        <v>11363</v>
      </c>
      <c r="N295" s="268" t="s">
        <v>614</v>
      </c>
      <c r="O295" s="268">
        <v>118983</v>
      </c>
      <c r="P295" s="268" t="s">
        <v>1458</v>
      </c>
      <c r="Q295" s="268" t="s">
        <v>620</v>
      </c>
      <c r="R295" s="268" t="s">
        <v>1484</v>
      </c>
      <c r="S295" s="268">
        <v>86127</v>
      </c>
      <c r="T295" s="268" t="s">
        <v>683</v>
      </c>
      <c r="U295" s="268">
        <v>18023</v>
      </c>
      <c r="V295" s="268" t="s">
        <v>1483</v>
      </c>
      <c r="W295" s="268" t="s">
        <v>1482</v>
      </c>
      <c r="X295" s="268"/>
      <c r="Y295" s="268" t="s">
        <v>1460</v>
      </c>
      <c r="Z295" s="268">
        <v>55</v>
      </c>
      <c r="AA295" s="269">
        <v>44499</v>
      </c>
      <c r="AB295" s="270">
        <v>1504</v>
      </c>
      <c r="AC295" s="270" t="s">
        <v>625</v>
      </c>
      <c r="AD295" s="270">
        <v>8.02</v>
      </c>
      <c r="AE295" s="268" t="s">
        <v>626</v>
      </c>
      <c r="AF295" s="268">
        <v>2021</v>
      </c>
      <c r="AG295" s="268">
        <v>10</v>
      </c>
    </row>
    <row r="296" spans="1:33">
      <c r="A296" s="268" t="s">
        <v>658</v>
      </c>
      <c r="B296" s="268" t="s">
        <v>1488</v>
      </c>
      <c r="C296" s="269">
        <v>44499</v>
      </c>
      <c r="D296" s="269" t="e">
        <f>VLOOKUP(B296,#REF!,3,0)</f>
        <v>#REF!</v>
      </c>
      <c r="E296" s="269">
        <v>44505</v>
      </c>
      <c r="F296" s="268" t="s">
        <v>614</v>
      </c>
      <c r="G296" s="268">
        <v>72105</v>
      </c>
      <c r="H296" s="268" t="s">
        <v>944</v>
      </c>
      <c r="I296" s="268" t="s">
        <v>616</v>
      </c>
      <c r="J296" s="268" t="s">
        <v>617</v>
      </c>
      <c r="K296" s="268">
        <v>92140</v>
      </c>
      <c r="L296" s="268" t="s">
        <v>681</v>
      </c>
      <c r="M296" s="268">
        <v>11363</v>
      </c>
      <c r="N296" s="268" t="s">
        <v>614</v>
      </c>
      <c r="O296" s="268">
        <v>118983</v>
      </c>
      <c r="P296" s="268" t="s">
        <v>1187</v>
      </c>
      <c r="Q296" s="268" t="s">
        <v>620</v>
      </c>
      <c r="R296" s="268" t="s">
        <v>1484</v>
      </c>
      <c r="S296" s="268">
        <v>86127</v>
      </c>
      <c r="T296" s="268" t="s">
        <v>683</v>
      </c>
      <c r="U296" s="268">
        <v>18023</v>
      </c>
      <c r="V296" s="268" t="s">
        <v>1483</v>
      </c>
      <c r="W296" s="268" t="s">
        <v>1482</v>
      </c>
      <c r="X296" s="268"/>
      <c r="Y296" s="268" t="s">
        <v>1460</v>
      </c>
      <c r="Z296" s="268">
        <v>44</v>
      </c>
      <c r="AA296" s="269">
        <v>44499</v>
      </c>
      <c r="AB296" s="270">
        <v>23000</v>
      </c>
      <c r="AC296" s="270" t="s">
        <v>625</v>
      </c>
      <c r="AD296" s="270">
        <v>122.64</v>
      </c>
      <c r="AE296" s="268" t="s">
        <v>626</v>
      </c>
      <c r="AF296" s="268">
        <v>2021</v>
      </c>
      <c r="AG296" s="268">
        <v>10</v>
      </c>
    </row>
    <row r="297" spans="1:33">
      <c r="A297" s="268" t="s">
        <v>658</v>
      </c>
      <c r="B297" s="268" t="s">
        <v>1487</v>
      </c>
      <c r="C297" s="269">
        <v>44499</v>
      </c>
      <c r="D297" s="269" t="e">
        <f>VLOOKUP(B297,#REF!,3,0)</f>
        <v>#REF!</v>
      </c>
      <c r="E297" s="269">
        <v>44505</v>
      </c>
      <c r="F297" s="268" t="s">
        <v>614</v>
      </c>
      <c r="G297" s="268">
        <v>75710</v>
      </c>
      <c r="H297" s="268" t="s">
        <v>946</v>
      </c>
      <c r="I297" s="268" t="s">
        <v>616</v>
      </c>
      <c r="J297" s="268" t="s">
        <v>617</v>
      </c>
      <c r="K297" s="268">
        <v>92140</v>
      </c>
      <c r="L297" s="268" t="s">
        <v>681</v>
      </c>
      <c r="M297" s="268">
        <v>11363</v>
      </c>
      <c r="N297" s="268" t="s">
        <v>614</v>
      </c>
      <c r="O297" s="268">
        <v>118983</v>
      </c>
      <c r="P297" s="268" t="s">
        <v>993</v>
      </c>
      <c r="Q297" s="268" t="s">
        <v>620</v>
      </c>
      <c r="R297" s="268" t="s">
        <v>1484</v>
      </c>
      <c r="S297" s="268">
        <v>86127</v>
      </c>
      <c r="T297" s="268" t="s">
        <v>683</v>
      </c>
      <c r="U297" s="268">
        <v>18023</v>
      </c>
      <c r="V297" s="268" t="s">
        <v>1483</v>
      </c>
      <c r="W297" s="268" t="s">
        <v>1482</v>
      </c>
      <c r="X297" s="268"/>
      <c r="Y297" s="268" t="s">
        <v>1460</v>
      </c>
      <c r="Z297" s="268">
        <v>56</v>
      </c>
      <c r="AA297" s="269">
        <v>44499</v>
      </c>
      <c r="AB297" s="270">
        <v>4000</v>
      </c>
      <c r="AC297" s="270" t="s">
        <v>625</v>
      </c>
      <c r="AD297" s="270">
        <v>21.33</v>
      </c>
      <c r="AE297" s="268" t="s">
        <v>626</v>
      </c>
      <c r="AF297" s="268">
        <v>2021</v>
      </c>
      <c r="AG297" s="268">
        <v>10</v>
      </c>
    </row>
    <row r="298" spans="1:33">
      <c r="A298" s="268" t="s">
        <v>658</v>
      </c>
      <c r="B298" s="268" t="s">
        <v>1486</v>
      </c>
      <c r="C298" s="269">
        <v>44499</v>
      </c>
      <c r="D298" s="269" t="e">
        <f>VLOOKUP(B298,#REF!,3,0)</f>
        <v>#REF!</v>
      </c>
      <c r="E298" s="269">
        <v>44505</v>
      </c>
      <c r="F298" s="268" t="s">
        <v>614</v>
      </c>
      <c r="G298" s="268">
        <v>75710</v>
      </c>
      <c r="H298" s="268" t="s">
        <v>946</v>
      </c>
      <c r="I298" s="268" t="s">
        <v>616</v>
      </c>
      <c r="J298" s="268" t="s">
        <v>617</v>
      </c>
      <c r="K298" s="268">
        <v>92140</v>
      </c>
      <c r="L298" s="268" t="s">
        <v>681</v>
      </c>
      <c r="M298" s="268">
        <v>11363</v>
      </c>
      <c r="N298" s="268" t="s">
        <v>614</v>
      </c>
      <c r="O298" s="268">
        <v>118983</v>
      </c>
      <c r="P298" s="268" t="s">
        <v>952</v>
      </c>
      <c r="Q298" s="268" t="s">
        <v>620</v>
      </c>
      <c r="R298" s="268" t="s">
        <v>1484</v>
      </c>
      <c r="S298" s="268">
        <v>86127</v>
      </c>
      <c r="T298" s="268" t="s">
        <v>683</v>
      </c>
      <c r="U298" s="268">
        <v>18023</v>
      </c>
      <c r="V298" s="268" t="s">
        <v>1483</v>
      </c>
      <c r="W298" s="268" t="s">
        <v>1482</v>
      </c>
      <c r="X298" s="268"/>
      <c r="Y298" s="268" t="s">
        <v>1460</v>
      </c>
      <c r="Z298" s="268">
        <v>57</v>
      </c>
      <c r="AA298" s="269">
        <v>44499</v>
      </c>
      <c r="AB298" s="270">
        <v>17000</v>
      </c>
      <c r="AC298" s="270" t="s">
        <v>625</v>
      </c>
      <c r="AD298" s="270">
        <v>90.65</v>
      </c>
      <c r="AE298" s="268" t="s">
        <v>626</v>
      </c>
      <c r="AF298" s="268">
        <v>2021</v>
      </c>
      <c r="AG298" s="268">
        <v>10</v>
      </c>
    </row>
    <row r="299" spans="1:33">
      <c r="A299" s="268" t="s">
        <v>658</v>
      </c>
      <c r="B299" s="268" t="s">
        <v>1485</v>
      </c>
      <c r="C299" s="269">
        <v>44499</v>
      </c>
      <c r="D299" s="269" t="e">
        <f>VLOOKUP(B299,#REF!,3,0)</f>
        <v>#REF!</v>
      </c>
      <c r="E299" s="269">
        <v>44505</v>
      </c>
      <c r="F299" s="268" t="s">
        <v>614</v>
      </c>
      <c r="G299" s="268">
        <v>75710</v>
      </c>
      <c r="H299" s="268" t="s">
        <v>946</v>
      </c>
      <c r="I299" s="268" t="s">
        <v>616</v>
      </c>
      <c r="J299" s="268" t="s">
        <v>617</v>
      </c>
      <c r="K299" s="268">
        <v>92140</v>
      </c>
      <c r="L299" s="268" t="s">
        <v>681</v>
      </c>
      <c r="M299" s="268">
        <v>11363</v>
      </c>
      <c r="N299" s="268" t="s">
        <v>614</v>
      </c>
      <c r="O299" s="268">
        <v>118983</v>
      </c>
      <c r="P299" s="268" t="s">
        <v>1475</v>
      </c>
      <c r="Q299" s="268" t="s">
        <v>620</v>
      </c>
      <c r="R299" s="268" t="s">
        <v>1484</v>
      </c>
      <c r="S299" s="268">
        <v>86127</v>
      </c>
      <c r="T299" s="268" t="s">
        <v>683</v>
      </c>
      <c r="U299" s="268">
        <v>18023</v>
      </c>
      <c r="V299" s="268" t="s">
        <v>1483</v>
      </c>
      <c r="W299" s="268" t="s">
        <v>1482</v>
      </c>
      <c r="X299" s="268"/>
      <c r="Y299" s="268" t="s">
        <v>1460</v>
      </c>
      <c r="Z299" s="268">
        <v>58</v>
      </c>
      <c r="AA299" s="269">
        <v>44499</v>
      </c>
      <c r="AB299" s="270">
        <v>30060</v>
      </c>
      <c r="AC299" s="270" t="s">
        <v>625</v>
      </c>
      <c r="AD299" s="270">
        <v>160.29</v>
      </c>
      <c r="AE299" s="268" t="s">
        <v>626</v>
      </c>
      <c r="AF299" s="268">
        <v>2021</v>
      </c>
      <c r="AG299" s="268">
        <v>10</v>
      </c>
    </row>
    <row r="300" spans="1:33">
      <c r="A300" s="268" t="s">
        <v>658</v>
      </c>
      <c r="B300" s="268" t="s">
        <v>1481</v>
      </c>
      <c r="C300" s="269">
        <v>44499</v>
      </c>
      <c r="D300" s="269" t="e">
        <f>VLOOKUP(B300,#REF!,3,0)</f>
        <v>#REF!</v>
      </c>
      <c r="E300" s="269">
        <v>44505</v>
      </c>
      <c r="F300" s="268" t="s">
        <v>614</v>
      </c>
      <c r="G300" s="268">
        <v>16005</v>
      </c>
      <c r="H300" s="268" t="s">
        <v>680</v>
      </c>
      <c r="I300" s="268" t="s">
        <v>616</v>
      </c>
      <c r="J300" s="268" t="s">
        <v>617</v>
      </c>
      <c r="K300" s="268">
        <v>92140</v>
      </c>
      <c r="L300" s="268" t="s">
        <v>681</v>
      </c>
      <c r="M300" s="268">
        <v>11363</v>
      </c>
      <c r="N300" s="268" t="s">
        <v>614</v>
      </c>
      <c r="O300" s="268">
        <v>118983</v>
      </c>
      <c r="P300" s="268" t="s">
        <v>952</v>
      </c>
      <c r="Q300" s="268" t="s">
        <v>620</v>
      </c>
      <c r="R300" s="268" t="s">
        <v>1463</v>
      </c>
      <c r="S300" s="268">
        <v>86127</v>
      </c>
      <c r="T300" s="268" t="s">
        <v>683</v>
      </c>
      <c r="U300" s="268">
        <v>19332</v>
      </c>
      <c r="V300" s="268" t="s">
        <v>1462</v>
      </c>
      <c r="W300" s="268" t="s">
        <v>1461</v>
      </c>
      <c r="X300" s="268"/>
      <c r="Y300" s="268" t="s">
        <v>1460</v>
      </c>
      <c r="Z300" s="268">
        <v>1</v>
      </c>
      <c r="AA300" s="269">
        <v>44499</v>
      </c>
      <c r="AB300" s="270">
        <v>-9057789</v>
      </c>
      <c r="AC300" s="270" t="s">
        <v>625</v>
      </c>
      <c r="AD300" s="270">
        <v>-45516.52</v>
      </c>
      <c r="AE300" s="268" t="s">
        <v>626</v>
      </c>
      <c r="AF300" s="268">
        <v>2021</v>
      </c>
      <c r="AG300" s="268">
        <v>10</v>
      </c>
    </row>
    <row r="301" spans="1:33">
      <c r="A301" s="268" t="s">
        <v>658</v>
      </c>
      <c r="B301" s="268" t="s">
        <v>1480</v>
      </c>
      <c r="C301" s="269">
        <v>44499</v>
      </c>
      <c r="D301" s="269" t="e">
        <f>VLOOKUP(B301,#REF!,3,0)</f>
        <v>#REF!</v>
      </c>
      <c r="E301" s="269">
        <v>44505</v>
      </c>
      <c r="F301" s="268" t="s">
        <v>614</v>
      </c>
      <c r="G301" s="268">
        <v>16005</v>
      </c>
      <c r="H301" s="268" t="s">
        <v>680</v>
      </c>
      <c r="I301" s="268" t="s">
        <v>616</v>
      </c>
      <c r="J301" s="268" t="s">
        <v>617</v>
      </c>
      <c r="K301" s="268">
        <v>92140</v>
      </c>
      <c r="L301" s="268" t="s">
        <v>681</v>
      </c>
      <c r="M301" s="268">
        <v>11363</v>
      </c>
      <c r="N301" s="268" t="s">
        <v>614</v>
      </c>
      <c r="O301" s="268">
        <v>118983</v>
      </c>
      <c r="P301" s="268" t="s">
        <v>996</v>
      </c>
      <c r="Q301" s="268" t="s">
        <v>620</v>
      </c>
      <c r="R301" s="268" t="s">
        <v>1463</v>
      </c>
      <c r="S301" s="268">
        <v>86127</v>
      </c>
      <c r="T301" s="268" t="s">
        <v>683</v>
      </c>
      <c r="U301" s="268">
        <v>19332</v>
      </c>
      <c r="V301" s="268" t="s">
        <v>1462</v>
      </c>
      <c r="W301" s="268" t="s">
        <v>1461</v>
      </c>
      <c r="X301" s="268"/>
      <c r="Y301" s="268" t="s">
        <v>1460</v>
      </c>
      <c r="Z301" s="268">
        <v>2</v>
      </c>
      <c r="AA301" s="269">
        <v>44499</v>
      </c>
      <c r="AB301" s="270">
        <v>-6254285.2300000004</v>
      </c>
      <c r="AC301" s="270" t="s">
        <v>625</v>
      </c>
      <c r="AD301" s="270">
        <v>-31428.57</v>
      </c>
      <c r="AE301" s="268" t="s">
        <v>626</v>
      </c>
      <c r="AF301" s="268">
        <v>2021</v>
      </c>
      <c r="AG301" s="268">
        <v>10</v>
      </c>
    </row>
    <row r="302" spans="1:33">
      <c r="A302" s="268" t="s">
        <v>658</v>
      </c>
      <c r="B302" s="268" t="s">
        <v>1479</v>
      </c>
      <c r="C302" s="269">
        <v>44499</v>
      </c>
      <c r="D302" s="269" t="e">
        <f>VLOOKUP(B302,#REF!,3,0)</f>
        <v>#REF!</v>
      </c>
      <c r="E302" s="269">
        <v>44505</v>
      </c>
      <c r="F302" s="268" t="s">
        <v>614</v>
      </c>
      <c r="G302" s="268">
        <v>16005</v>
      </c>
      <c r="H302" s="268" t="s">
        <v>680</v>
      </c>
      <c r="I302" s="268" t="s">
        <v>616</v>
      </c>
      <c r="J302" s="268" t="s">
        <v>617</v>
      </c>
      <c r="K302" s="268">
        <v>92140</v>
      </c>
      <c r="L302" s="268" t="s">
        <v>681</v>
      </c>
      <c r="M302" s="268">
        <v>11363</v>
      </c>
      <c r="N302" s="268" t="s">
        <v>614</v>
      </c>
      <c r="O302" s="268">
        <v>118983</v>
      </c>
      <c r="P302" s="268" t="s">
        <v>1187</v>
      </c>
      <c r="Q302" s="268" t="s">
        <v>620</v>
      </c>
      <c r="R302" s="268" t="s">
        <v>1463</v>
      </c>
      <c r="S302" s="268">
        <v>86127</v>
      </c>
      <c r="T302" s="268" t="s">
        <v>683</v>
      </c>
      <c r="U302" s="268">
        <v>19332</v>
      </c>
      <c r="V302" s="268" t="s">
        <v>1462</v>
      </c>
      <c r="W302" s="268" t="s">
        <v>1461</v>
      </c>
      <c r="X302" s="268"/>
      <c r="Y302" s="268" t="s">
        <v>1460</v>
      </c>
      <c r="Z302" s="268">
        <v>3</v>
      </c>
      <c r="AA302" s="269">
        <v>44499</v>
      </c>
      <c r="AB302" s="270">
        <v>-3299379.45</v>
      </c>
      <c r="AC302" s="270" t="s">
        <v>625</v>
      </c>
      <c r="AD302" s="270">
        <v>-16579.8</v>
      </c>
      <c r="AE302" s="268" t="s">
        <v>626</v>
      </c>
      <c r="AF302" s="268">
        <v>2021</v>
      </c>
      <c r="AG302" s="268">
        <v>10</v>
      </c>
    </row>
    <row r="303" spans="1:33">
      <c r="A303" s="268" t="s">
        <v>658</v>
      </c>
      <c r="B303" s="268" t="s">
        <v>1478</v>
      </c>
      <c r="C303" s="269">
        <v>44499</v>
      </c>
      <c r="D303" s="269" t="e">
        <f>VLOOKUP(B303,#REF!,3,0)</f>
        <v>#REF!</v>
      </c>
      <c r="E303" s="269">
        <v>44505</v>
      </c>
      <c r="F303" s="268" t="s">
        <v>614</v>
      </c>
      <c r="G303" s="268">
        <v>72105</v>
      </c>
      <c r="H303" s="268" t="s">
        <v>944</v>
      </c>
      <c r="I303" s="268" t="s">
        <v>616</v>
      </c>
      <c r="J303" s="268" t="s">
        <v>617</v>
      </c>
      <c r="K303" s="268">
        <v>92140</v>
      </c>
      <c r="L303" s="268" t="s">
        <v>681</v>
      </c>
      <c r="M303" s="268">
        <v>11363</v>
      </c>
      <c r="N303" s="268" t="s">
        <v>614</v>
      </c>
      <c r="O303" s="268">
        <v>118983</v>
      </c>
      <c r="P303" s="268" t="s">
        <v>682</v>
      </c>
      <c r="Q303" s="268" t="s">
        <v>620</v>
      </c>
      <c r="R303" s="268" t="s">
        <v>1463</v>
      </c>
      <c r="S303" s="268">
        <v>86127</v>
      </c>
      <c r="T303" s="268" t="s">
        <v>683</v>
      </c>
      <c r="U303" s="268">
        <v>19332</v>
      </c>
      <c r="V303" s="268" t="s">
        <v>1462</v>
      </c>
      <c r="W303" s="268" t="s">
        <v>1461</v>
      </c>
      <c r="X303" s="268"/>
      <c r="Y303" s="268" t="s">
        <v>1460</v>
      </c>
      <c r="Z303" s="268">
        <v>42</v>
      </c>
      <c r="AA303" s="269">
        <v>44499</v>
      </c>
      <c r="AB303" s="270">
        <v>7917371</v>
      </c>
      <c r="AC303" s="270" t="s">
        <v>625</v>
      </c>
      <c r="AD303" s="270">
        <v>39785.78</v>
      </c>
      <c r="AE303" s="268" t="s">
        <v>626</v>
      </c>
      <c r="AF303" s="268">
        <v>2021</v>
      </c>
      <c r="AG303" s="268">
        <v>10</v>
      </c>
    </row>
    <row r="304" spans="1:33">
      <c r="A304" s="268" t="s">
        <v>658</v>
      </c>
      <c r="B304" s="268" t="s">
        <v>1477</v>
      </c>
      <c r="C304" s="269">
        <v>44499</v>
      </c>
      <c r="D304" s="269" t="e">
        <f>VLOOKUP(B304,#REF!,3,0)</f>
        <v>#REF!</v>
      </c>
      <c r="E304" s="269">
        <v>44505</v>
      </c>
      <c r="F304" s="268" t="s">
        <v>614</v>
      </c>
      <c r="G304" s="268">
        <v>72105</v>
      </c>
      <c r="H304" s="268" t="s">
        <v>944</v>
      </c>
      <c r="I304" s="268" t="s">
        <v>616</v>
      </c>
      <c r="J304" s="268" t="s">
        <v>617</v>
      </c>
      <c r="K304" s="268">
        <v>92140</v>
      </c>
      <c r="L304" s="268" t="s">
        <v>681</v>
      </c>
      <c r="M304" s="268">
        <v>11363</v>
      </c>
      <c r="N304" s="268" t="s">
        <v>614</v>
      </c>
      <c r="O304" s="268">
        <v>118983</v>
      </c>
      <c r="P304" s="268" t="s">
        <v>996</v>
      </c>
      <c r="Q304" s="268" t="s">
        <v>620</v>
      </c>
      <c r="R304" s="268" t="s">
        <v>1463</v>
      </c>
      <c r="S304" s="268">
        <v>86127</v>
      </c>
      <c r="T304" s="268" t="s">
        <v>683</v>
      </c>
      <c r="U304" s="268">
        <v>19332</v>
      </c>
      <c r="V304" s="268" t="s">
        <v>1462</v>
      </c>
      <c r="W304" s="268" t="s">
        <v>1461</v>
      </c>
      <c r="X304" s="268"/>
      <c r="Y304" s="268" t="s">
        <v>1460</v>
      </c>
      <c r="Z304" s="268">
        <v>43</v>
      </c>
      <c r="AA304" s="269">
        <v>44499</v>
      </c>
      <c r="AB304" s="270">
        <v>2953698.4</v>
      </c>
      <c r="AC304" s="270" t="s">
        <v>625</v>
      </c>
      <c r="AD304" s="270">
        <v>14842.71</v>
      </c>
      <c r="AE304" s="268" t="s">
        <v>626</v>
      </c>
      <c r="AF304" s="268">
        <v>2021</v>
      </c>
      <c r="AG304" s="268">
        <v>10</v>
      </c>
    </row>
    <row r="305" spans="1:33">
      <c r="A305" s="268" t="s">
        <v>658</v>
      </c>
      <c r="B305" s="268" t="s">
        <v>1476</v>
      </c>
      <c r="C305" s="269">
        <v>44499</v>
      </c>
      <c r="D305" s="269" t="e">
        <f>VLOOKUP(B305,#REF!,3,0)</f>
        <v>#REF!</v>
      </c>
      <c r="E305" s="269">
        <v>44505</v>
      </c>
      <c r="F305" s="268" t="s">
        <v>614</v>
      </c>
      <c r="G305" s="268">
        <v>75710</v>
      </c>
      <c r="H305" s="268" t="s">
        <v>946</v>
      </c>
      <c r="I305" s="268" t="s">
        <v>616</v>
      </c>
      <c r="J305" s="268" t="s">
        <v>617</v>
      </c>
      <c r="K305" s="268">
        <v>92140</v>
      </c>
      <c r="L305" s="268" t="s">
        <v>681</v>
      </c>
      <c r="M305" s="268">
        <v>11363</v>
      </c>
      <c r="N305" s="268" t="s">
        <v>614</v>
      </c>
      <c r="O305" s="268">
        <v>118983</v>
      </c>
      <c r="P305" s="268" t="s">
        <v>1475</v>
      </c>
      <c r="Q305" s="268" t="s">
        <v>620</v>
      </c>
      <c r="R305" s="268" t="s">
        <v>1463</v>
      </c>
      <c r="S305" s="268">
        <v>86127</v>
      </c>
      <c r="T305" s="268" t="s">
        <v>683</v>
      </c>
      <c r="U305" s="268">
        <v>19332</v>
      </c>
      <c r="V305" s="268" t="s">
        <v>1462</v>
      </c>
      <c r="W305" s="268" t="s">
        <v>1461</v>
      </c>
      <c r="X305" s="268"/>
      <c r="Y305" s="268" t="s">
        <v>1460</v>
      </c>
      <c r="Z305" s="268">
        <v>52</v>
      </c>
      <c r="AA305" s="269">
        <v>44499</v>
      </c>
      <c r="AB305" s="270">
        <v>1585760</v>
      </c>
      <c r="AC305" s="270" t="s">
        <v>625</v>
      </c>
      <c r="AD305" s="270">
        <v>7968.64</v>
      </c>
      <c r="AE305" s="268" t="s">
        <v>626</v>
      </c>
      <c r="AF305" s="268">
        <v>2021</v>
      </c>
      <c r="AG305" s="268">
        <v>10</v>
      </c>
    </row>
    <row r="306" spans="1:33">
      <c r="A306" s="268" t="s">
        <v>658</v>
      </c>
      <c r="B306" s="268" t="s">
        <v>1474</v>
      </c>
      <c r="C306" s="269">
        <v>44499</v>
      </c>
      <c r="D306" s="269" t="e">
        <f>VLOOKUP(B306,#REF!,3,0)</f>
        <v>#REF!</v>
      </c>
      <c r="E306" s="269">
        <v>44505</v>
      </c>
      <c r="F306" s="268" t="s">
        <v>614</v>
      </c>
      <c r="G306" s="268">
        <v>75710</v>
      </c>
      <c r="H306" s="268" t="s">
        <v>946</v>
      </c>
      <c r="I306" s="268" t="s">
        <v>616</v>
      </c>
      <c r="J306" s="268" t="s">
        <v>617</v>
      </c>
      <c r="K306" s="268">
        <v>92140</v>
      </c>
      <c r="L306" s="268" t="s">
        <v>681</v>
      </c>
      <c r="M306" s="268">
        <v>11363</v>
      </c>
      <c r="N306" s="268" t="s">
        <v>614</v>
      </c>
      <c r="O306" s="268">
        <v>118983</v>
      </c>
      <c r="P306" s="268" t="s">
        <v>996</v>
      </c>
      <c r="Q306" s="268" t="s">
        <v>620</v>
      </c>
      <c r="R306" s="268" t="s">
        <v>1463</v>
      </c>
      <c r="S306" s="268">
        <v>86127</v>
      </c>
      <c r="T306" s="268" t="s">
        <v>683</v>
      </c>
      <c r="U306" s="268">
        <v>19332</v>
      </c>
      <c r="V306" s="268" t="s">
        <v>1462</v>
      </c>
      <c r="W306" s="268" t="s">
        <v>1461</v>
      </c>
      <c r="X306" s="268"/>
      <c r="Y306" s="268" t="s">
        <v>1460</v>
      </c>
      <c r="Z306" s="268">
        <v>53</v>
      </c>
      <c r="AA306" s="269">
        <v>44499</v>
      </c>
      <c r="AB306" s="270">
        <v>408000</v>
      </c>
      <c r="AC306" s="270" t="s">
        <v>625</v>
      </c>
      <c r="AD306" s="270">
        <v>2050.25</v>
      </c>
      <c r="AE306" s="268" t="s">
        <v>626</v>
      </c>
      <c r="AF306" s="268">
        <v>2021</v>
      </c>
      <c r="AG306" s="268">
        <v>10</v>
      </c>
    </row>
    <row r="307" spans="1:33">
      <c r="A307" s="268" t="s">
        <v>658</v>
      </c>
      <c r="B307" s="268" t="s">
        <v>1473</v>
      </c>
      <c r="C307" s="269">
        <v>44499</v>
      </c>
      <c r="D307" s="269" t="e">
        <f>VLOOKUP(B307,#REF!,3,0)</f>
        <v>#REF!</v>
      </c>
      <c r="E307" s="269">
        <v>44505</v>
      </c>
      <c r="F307" s="268" t="s">
        <v>614</v>
      </c>
      <c r="G307" s="268">
        <v>75710</v>
      </c>
      <c r="H307" s="268" t="s">
        <v>946</v>
      </c>
      <c r="I307" s="268" t="s">
        <v>616</v>
      </c>
      <c r="J307" s="268" t="s">
        <v>617</v>
      </c>
      <c r="K307" s="268">
        <v>92140</v>
      </c>
      <c r="L307" s="268" t="s">
        <v>681</v>
      </c>
      <c r="M307" s="268">
        <v>11363</v>
      </c>
      <c r="N307" s="268" t="s">
        <v>614</v>
      </c>
      <c r="O307" s="268">
        <v>118983</v>
      </c>
      <c r="P307" s="268" t="s">
        <v>996</v>
      </c>
      <c r="Q307" s="268" t="s">
        <v>620</v>
      </c>
      <c r="R307" s="268" t="s">
        <v>1463</v>
      </c>
      <c r="S307" s="268">
        <v>86127</v>
      </c>
      <c r="T307" s="268" t="s">
        <v>683</v>
      </c>
      <c r="U307" s="268">
        <v>19332</v>
      </c>
      <c r="V307" s="268" t="s">
        <v>1462</v>
      </c>
      <c r="W307" s="268" t="s">
        <v>1461</v>
      </c>
      <c r="X307" s="268"/>
      <c r="Y307" s="268" t="s">
        <v>1460</v>
      </c>
      <c r="Z307" s="268">
        <v>63</v>
      </c>
      <c r="AA307" s="269">
        <v>44499</v>
      </c>
      <c r="AB307" s="270">
        <v>454875</v>
      </c>
      <c r="AC307" s="270" t="s">
        <v>625</v>
      </c>
      <c r="AD307" s="270">
        <v>2285.8000000000002</v>
      </c>
      <c r="AE307" s="268" t="s">
        <v>626</v>
      </c>
      <c r="AF307" s="268">
        <v>2021</v>
      </c>
      <c r="AG307" s="268">
        <v>10</v>
      </c>
    </row>
    <row r="308" spans="1:33">
      <c r="A308" s="268" t="s">
        <v>658</v>
      </c>
      <c r="B308" s="268" t="s">
        <v>1472</v>
      </c>
      <c r="C308" s="269">
        <v>44499</v>
      </c>
      <c r="D308" s="269" t="e">
        <f>VLOOKUP(B308,#REF!,3,0)</f>
        <v>#REF!</v>
      </c>
      <c r="E308" s="269">
        <v>44505</v>
      </c>
      <c r="F308" s="268" t="s">
        <v>614</v>
      </c>
      <c r="G308" s="268">
        <v>75710</v>
      </c>
      <c r="H308" s="268" t="s">
        <v>946</v>
      </c>
      <c r="I308" s="268" t="s">
        <v>616</v>
      </c>
      <c r="J308" s="268" t="s">
        <v>617</v>
      </c>
      <c r="K308" s="268">
        <v>92140</v>
      </c>
      <c r="L308" s="268" t="s">
        <v>681</v>
      </c>
      <c r="M308" s="268">
        <v>11363</v>
      </c>
      <c r="N308" s="268" t="s">
        <v>614</v>
      </c>
      <c r="O308" s="268">
        <v>118983</v>
      </c>
      <c r="P308" s="268" t="s">
        <v>996</v>
      </c>
      <c r="Q308" s="268" t="s">
        <v>620</v>
      </c>
      <c r="R308" s="268" t="s">
        <v>1463</v>
      </c>
      <c r="S308" s="268">
        <v>86127</v>
      </c>
      <c r="T308" s="268" t="s">
        <v>683</v>
      </c>
      <c r="U308" s="268">
        <v>19332</v>
      </c>
      <c r="V308" s="268" t="s">
        <v>1462</v>
      </c>
      <c r="W308" s="268" t="s">
        <v>1461</v>
      </c>
      <c r="X308" s="268"/>
      <c r="Y308" s="268" t="s">
        <v>1460</v>
      </c>
      <c r="Z308" s="268">
        <v>64</v>
      </c>
      <c r="AA308" s="269">
        <v>44499</v>
      </c>
      <c r="AB308" s="270">
        <v>129990</v>
      </c>
      <c r="AC308" s="270" t="s">
        <v>625</v>
      </c>
      <c r="AD308" s="270">
        <v>653.22</v>
      </c>
      <c r="AE308" s="268" t="s">
        <v>626</v>
      </c>
      <c r="AF308" s="268">
        <v>2021</v>
      </c>
      <c r="AG308" s="268">
        <v>10</v>
      </c>
    </row>
    <row r="309" spans="1:33">
      <c r="A309" s="268" t="s">
        <v>658</v>
      </c>
      <c r="B309" s="268" t="s">
        <v>1471</v>
      </c>
      <c r="C309" s="269">
        <v>44499</v>
      </c>
      <c r="D309" s="269" t="e">
        <f>VLOOKUP(B309,#REF!,3,0)</f>
        <v>#REF!</v>
      </c>
      <c r="E309" s="269">
        <v>44505</v>
      </c>
      <c r="F309" s="268" t="s">
        <v>614</v>
      </c>
      <c r="G309" s="268">
        <v>72805</v>
      </c>
      <c r="H309" s="268" t="s">
        <v>615</v>
      </c>
      <c r="I309" s="268" t="s">
        <v>616</v>
      </c>
      <c r="J309" s="268" t="s">
        <v>617</v>
      </c>
      <c r="K309" s="268">
        <v>92140</v>
      </c>
      <c r="L309" s="268" t="s">
        <v>681</v>
      </c>
      <c r="M309" s="268">
        <v>11363</v>
      </c>
      <c r="N309" s="268" t="s">
        <v>614</v>
      </c>
      <c r="O309" s="268">
        <v>118983</v>
      </c>
      <c r="P309" s="268" t="s">
        <v>996</v>
      </c>
      <c r="Q309" s="268" t="s">
        <v>620</v>
      </c>
      <c r="R309" s="268" t="s">
        <v>1463</v>
      </c>
      <c r="S309" s="268">
        <v>86127</v>
      </c>
      <c r="T309" s="268" t="s">
        <v>683</v>
      </c>
      <c r="U309" s="268">
        <v>19332</v>
      </c>
      <c r="V309" s="268" t="s">
        <v>1462</v>
      </c>
      <c r="W309" s="268" t="s">
        <v>1461</v>
      </c>
      <c r="X309" s="268"/>
      <c r="Y309" s="268" t="s">
        <v>1460</v>
      </c>
      <c r="Z309" s="268">
        <v>51</v>
      </c>
      <c r="AA309" s="269">
        <v>44499</v>
      </c>
      <c r="AB309" s="270">
        <v>26750</v>
      </c>
      <c r="AC309" s="270" t="s">
        <v>625</v>
      </c>
      <c r="AD309" s="270">
        <v>134.41999999999999</v>
      </c>
      <c r="AE309" s="268" t="s">
        <v>626</v>
      </c>
      <c r="AF309" s="268">
        <v>2021</v>
      </c>
      <c r="AG309" s="268">
        <v>10</v>
      </c>
    </row>
    <row r="310" spans="1:33">
      <c r="A310" s="268" t="s">
        <v>658</v>
      </c>
      <c r="B310" s="268" t="s">
        <v>1470</v>
      </c>
      <c r="C310" s="269">
        <v>44499</v>
      </c>
      <c r="D310" s="269" t="e">
        <f>VLOOKUP(B310,#REF!,3,0)</f>
        <v>#REF!</v>
      </c>
      <c r="E310" s="269">
        <v>44505</v>
      </c>
      <c r="F310" s="268" t="s">
        <v>614</v>
      </c>
      <c r="G310" s="268">
        <v>72205</v>
      </c>
      <c r="H310" s="268" t="s">
        <v>950</v>
      </c>
      <c r="I310" s="268" t="s">
        <v>616</v>
      </c>
      <c r="J310" s="268" t="s">
        <v>617</v>
      </c>
      <c r="K310" s="268">
        <v>92140</v>
      </c>
      <c r="L310" s="268" t="s">
        <v>681</v>
      </c>
      <c r="M310" s="268">
        <v>11363</v>
      </c>
      <c r="N310" s="268" t="s">
        <v>614</v>
      </c>
      <c r="O310" s="268">
        <v>118983</v>
      </c>
      <c r="P310" s="268" t="s">
        <v>996</v>
      </c>
      <c r="Q310" s="268" t="s">
        <v>620</v>
      </c>
      <c r="R310" s="268" t="s">
        <v>1463</v>
      </c>
      <c r="S310" s="268">
        <v>86127</v>
      </c>
      <c r="T310" s="268" t="s">
        <v>683</v>
      </c>
      <c r="U310" s="268">
        <v>19332</v>
      </c>
      <c r="V310" s="268" t="s">
        <v>1462</v>
      </c>
      <c r="W310" s="268" t="s">
        <v>1461</v>
      </c>
      <c r="X310" s="268"/>
      <c r="Y310" s="268" t="s">
        <v>1460</v>
      </c>
      <c r="Z310" s="268">
        <v>46</v>
      </c>
      <c r="AA310" s="269">
        <v>44499</v>
      </c>
      <c r="AB310" s="270">
        <v>7800</v>
      </c>
      <c r="AC310" s="270" t="s">
        <v>625</v>
      </c>
      <c r="AD310" s="270">
        <v>39.200000000000003</v>
      </c>
      <c r="AE310" s="268" t="s">
        <v>626</v>
      </c>
      <c r="AF310" s="268">
        <v>2021</v>
      </c>
      <c r="AG310" s="268">
        <v>10</v>
      </c>
    </row>
    <row r="311" spans="1:33">
      <c r="A311" s="268" t="s">
        <v>658</v>
      </c>
      <c r="B311" s="268" t="s">
        <v>1469</v>
      </c>
      <c r="C311" s="269">
        <v>44499</v>
      </c>
      <c r="D311" s="269" t="e">
        <f>VLOOKUP(B311,#REF!,3,0)</f>
        <v>#REF!</v>
      </c>
      <c r="E311" s="269">
        <v>44505</v>
      </c>
      <c r="F311" s="268" t="s">
        <v>614</v>
      </c>
      <c r="G311" s="268">
        <v>72205</v>
      </c>
      <c r="H311" s="268" t="s">
        <v>950</v>
      </c>
      <c r="I311" s="268" t="s">
        <v>616</v>
      </c>
      <c r="J311" s="268" t="s">
        <v>617</v>
      </c>
      <c r="K311" s="268">
        <v>92140</v>
      </c>
      <c r="L311" s="268" t="s">
        <v>681</v>
      </c>
      <c r="M311" s="268">
        <v>11363</v>
      </c>
      <c r="N311" s="268" t="s">
        <v>614</v>
      </c>
      <c r="O311" s="268">
        <v>118983</v>
      </c>
      <c r="P311" s="268" t="s">
        <v>996</v>
      </c>
      <c r="Q311" s="268" t="s">
        <v>620</v>
      </c>
      <c r="R311" s="268" t="s">
        <v>1463</v>
      </c>
      <c r="S311" s="268">
        <v>86127</v>
      </c>
      <c r="T311" s="268" t="s">
        <v>683</v>
      </c>
      <c r="U311" s="268">
        <v>19332</v>
      </c>
      <c r="V311" s="268" t="s">
        <v>1462</v>
      </c>
      <c r="W311" s="268" t="s">
        <v>1461</v>
      </c>
      <c r="X311" s="268"/>
      <c r="Y311" s="268" t="s">
        <v>1460</v>
      </c>
      <c r="Z311" s="268">
        <v>47</v>
      </c>
      <c r="AA311" s="269">
        <v>44499</v>
      </c>
      <c r="AB311" s="270">
        <v>134990</v>
      </c>
      <c r="AC311" s="270" t="s">
        <v>625</v>
      </c>
      <c r="AD311" s="270">
        <v>678.34</v>
      </c>
      <c r="AE311" s="268" t="s">
        <v>626</v>
      </c>
      <c r="AF311" s="268">
        <v>2021</v>
      </c>
      <c r="AG311" s="268">
        <v>10</v>
      </c>
    </row>
    <row r="312" spans="1:33">
      <c r="A312" s="268" t="s">
        <v>658</v>
      </c>
      <c r="B312" s="268" t="s">
        <v>1468</v>
      </c>
      <c r="C312" s="269">
        <v>44499</v>
      </c>
      <c r="D312" s="269" t="e">
        <f>VLOOKUP(B312,#REF!,3,0)</f>
        <v>#REF!</v>
      </c>
      <c r="E312" s="269">
        <v>44505</v>
      </c>
      <c r="F312" s="268" t="s">
        <v>614</v>
      </c>
      <c r="G312" s="268">
        <v>72205</v>
      </c>
      <c r="H312" s="268" t="s">
        <v>950</v>
      </c>
      <c r="I312" s="268" t="s">
        <v>616</v>
      </c>
      <c r="J312" s="268" t="s">
        <v>617</v>
      </c>
      <c r="K312" s="268">
        <v>92140</v>
      </c>
      <c r="L312" s="268" t="s">
        <v>681</v>
      </c>
      <c r="M312" s="268">
        <v>11363</v>
      </c>
      <c r="N312" s="268" t="s">
        <v>614</v>
      </c>
      <c r="O312" s="268">
        <v>118983</v>
      </c>
      <c r="P312" s="268" t="s">
        <v>996</v>
      </c>
      <c r="Q312" s="268" t="s">
        <v>620</v>
      </c>
      <c r="R312" s="268" t="s">
        <v>1463</v>
      </c>
      <c r="S312" s="268">
        <v>86127</v>
      </c>
      <c r="T312" s="268" t="s">
        <v>683</v>
      </c>
      <c r="U312" s="268">
        <v>19332</v>
      </c>
      <c r="V312" s="268" t="s">
        <v>1462</v>
      </c>
      <c r="W312" s="268" t="s">
        <v>1461</v>
      </c>
      <c r="X312" s="268"/>
      <c r="Y312" s="268" t="s">
        <v>1460</v>
      </c>
      <c r="Z312" s="268">
        <v>48</v>
      </c>
      <c r="AA312" s="269">
        <v>44499</v>
      </c>
      <c r="AB312" s="270">
        <v>115000</v>
      </c>
      <c r="AC312" s="270" t="s">
        <v>625</v>
      </c>
      <c r="AD312" s="270">
        <v>577.89</v>
      </c>
      <c r="AE312" s="268" t="s">
        <v>626</v>
      </c>
      <c r="AF312" s="268">
        <v>2021</v>
      </c>
      <c r="AG312" s="268">
        <v>10</v>
      </c>
    </row>
    <row r="313" spans="1:33">
      <c r="A313" s="268" t="s">
        <v>658</v>
      </c>
      <c r="B313" s="268" t="s">
        <v>1467</v>
      </c>
      <c r="C313" s="269">
        <v>44499</v>
      </c>
      <c r="D313" s="269" t="e">
        <f>VLOOKUP(B313,#REF!,3,0)</f>
        <v>#REF!</v>
      </c>
      <c r="E313" s="269">
        <v>44505</v>
      </c>
      <c r="F313" s="268" t="s">
        <v>614</v>
      </c>
      <c r="G313" s="268">
        <v>72205</v>
      </c>
      <c r="H313" s="268" t="s">
        <v>950</v>
      </c>
      <c r="I313" s="268" t="s">
        <v>616</v>
      </c>
      <c r="J313" s="268" t="s">
        <v>617</v>
      </c>
      <c r="K313" s="268">
        <v>92140</v>
      </c>
      <c r="L313" s="268" t="s">
        <v>681</v>
      </c>
      <c r="M313" s="268">
        <v>11363</v>
      </c>
      <c r="N313" s="268" t="s">
        <v>614</v>
      </c>
      <c r="O313" s="268">
        <v>118983</v>
      </c>
      <c r="P313" s="268" t="s">
        <v>996</v>
      </c>
      <c r="Q313" s="268" t="s">
        <v>620</v>
      </c>
      <c r="R313" s="268" t="s">
        <v>1463</v>
      </c>
      <c r="S313" s="268">
        <v>86127</v>
      </c>
      <c r="T313" s="268" t="s">
        <v>683</v>
      </c>
      <c r="U313" s="268">
        <v>19332</v>
      </c>
      <c r="V313" s="268" t="s">
        <v>1462</v>
      </c>
      <c r="W313" s="268" t="s">
        <v>1461</v>
      </c>
      <c r="X313" s="268"/>
      <c r="Y313" s="268" t="s">
        <v>1460</v>
      </c>
      <c r="Z313" s="268">
        <v>49</v>
      </c>
      <c r="AA313" s="269">
        <v>44499</v>
      </c>
      <c r="AB313" s="270">
        <v>15750</v>
      </c>
      <c r="AC313" s="270" t="s">
        <v>625</v>
      </c>
      <c r="AD313" s="270">
        <v>79.150000000000006</v>
      </c>
      <c r="AE313" s="268" t="s">
        <v>626</v>
      </c>
      <c r="AF313" s="268">
        <v>2021</v>
      </c>
      <c r="AG313" s="268">
        <v>10</v>
      </c>
    </row>
    <row r="314" spans="1:33">
      <c r="A314" s="268" t="s">
        <v>658</v>
      </c>
      <c r="B314" s="268" t="s">
        <v>1466</v>
      </c>
      <c r="C314" s="269">
        <v>44499</v>
      </c>
      <c r="D314" s="269" t="e">
        <f>VLOOKUP(B314,#REF!,3,0)</f>
        <v>#REF!</v>
      </c>
      <c r="E314" s="269">
        <v>44505</v>
      </c>
      <c r="F314" s="268" t="s">
        <v>614</v>
      </c>
      <c r="G314" s="268">
        <v>72205</v>
      </c>
      <c r="H314" s="268" t="s">
        <v>950</v>
      </c>
      <c r="I314" s="268" t="s">
        <v>616</v>
      </c>
      <c r="J314" s="268" t="s">
        <v>617</v>
      </c>
      <c r="K314" s="268">
        <v>92140</v>
      </c>
      <c r="L314" s="268" t="s">
        <v>681</v>
      </c>
      <c r="M314" s="268">
        <v>11363</v>
      </c>
      <c r="N314" s="268" t="s">
        <v>614</v>
      </c>
      <c r="O314" s="268">
        <v>118983</v>
      </c>
      <c r="P314" s="268" t="s">
        <v>996</v>
      </c>
      <c r="Q314" s="268" t="s">
        <v>620</v>
      </c>
      <c r="R314" s="268" t="s">
        <v>1463</v>
      </c>
      <c r="S314" s="268">
        <v>86127</v>
      </c>
      <c r="T314" s="268" t="s">
        <v>683</v>
      </c>
      <c r="U314" s="268">
        <v>19332</v>
      </c>
      <c r="V314" s="268" t="s">
        <v>1462</v>
      </c>
      <c r="W314" s="268" t="s">
        <v>1461</v>
      </c>
      <c r="X314" s="268"/>
      <c r="Y314" s="268" t="s">
        <v>1460</v>
      </c>
      <c r="Z314" s="268">
        <v>50</v>
      </c>
      <c r="AA314" s="269">
        <v>44499</v>
      </c>
      <c r="AB314" s="270">
        <v>4100</v>
      </c>
      <c r="AC314" s="270" t="s">
        <v>625</v>
      </c>
      <c r="AD314" s="270">
        <v>20.6</v>
      </c>
      <c r="AE314" s="268" t="s">
        <v>626</v>
      </c>
      <c r="AF314" s="268">
        <v>2021</v>
      </c>
      <c r="AG314" s="268">
        <v>10</v>
      </c>
    </row>
    <row r="315" spans="1:33">
      <c r="A315" s="268" t="s">
        <v>658</v>
      </c>
      <c r="B315" s="268" t="s">
        <v>1465</v>
      </c>
      <c r="C315" s="269">
        <v>44499</v>
      </c>
      <c r="D315" s="269" t="e">
        <f>VLOOKUP(B315,#REF!,3,0)</f>
        <v>#REF!</v>
      </c>
      <c r="E315" s="269">
        <v>44505</v>
      </c>
      <c r="F315" s="268" t="s">
        <v>614</v>
      </c>
      <c r="G315" s="268">
        <v>71605</v>
      </c>
      <c r="H315" s="268" t="s">
        <v>672</v>
      </c>
      <c r="I315" s="268" t="s">
        <v>616</v>
      </c>
      <c r="J315" s="268" t="s">
        <v>617</v>
      </c>
      <c r="K315" s="268">
        <v>92140</v>
      </c>
      <c r="L315" s="268" t="s">
        <v>681</v>
      </c>
      <c r="M315" s="268">
        <v>11363</v>
      </c>
      <c r="N315" s="268" t="s">
        <v>614</v>
      </c>
      <c r="O315" s="268">
        <v>118983</v>
      </c>
      <c r="P315" s="268" t="s">
        <v>996</v>
      </c>
      <c r="Q315" s="268" t="s">
        <v>620</v>
      </c>
      <c r="R315" s="268" t="s">
        <v>1463</v>
      </c>
      <c r="S315" s="268">
        <v>86127</v>
      </c>
      <c r="T315" s="268" t="s">
        <v>683</v>
      </c>
      <c r="U315" s="268">
        <v>19332</v>
      </c>
      <c r="V315" s="268" t="s">
        <v>1462</v>
      </c>
      <c r="W315" s="268" t="s">
        <v>1461</v>
      </c>
      <c r="X315" s="268"/>
      <c r="Y315" s="268" t="s">
        <v>1460</v>
      </c>
      <c r="Z315" s="268">
        <v>41</v>
      </c>
      <c r="AA315" s="269">
        <v>44499</v>
      </c>
      <c r="AB315" s="270">
        <v>1422639.64</v>
      </c>
      <c r="AC315" s="270" t="s">
        <v>625</v>
      </c>
      <c r="AD315" s="270">
        <v>7148.94</v>
      </c>
      <c r="AE315" s="268" t="s">
        <v>626</v>
      </c>
      <c r="AF315" s="268">
        <v>2021</v>
      </c>
      <c r="AG315" s="268">
        <v>10</v>
      </c>
    </row>
    <row r="316" spans="1:33">
      <c r="A316" s="268" t="s">
        <v>658</v>
      </c>
      <c r="B316" s="268" t="s">
        <v>1464</v>
      </c>
      <c r="C316" s="269">
        <v>44499</v>
      </c>
      <c r="D316" s="269" t="e">
        <f>VLOOKUP(B316,#REF!,3,0)</f>
        <v>#REF!</v>
      </c>
      <c r="E316" s="269">
        <v>44505</v>
      </c>
      <c r="F316" s="268" t="s">
        <v>614</v>
      </c>
      <c r="G316" s="268">
        <v>71405</v>
      </c>
      <c r="H316" s="268" t="s">
        <v>900</v>
      </c>
      <c r="I316" s="268" t="s">
        <v>616</v>
      </c>
      <c r="J316" s="268" t="s">
        <v>617</v>
      </c>
      <c r="K316" s="268">
        <v>92140</v>
      </c>
      <c r="L316" s="268" t="s">
        <v>681</v>
      </c>
      <c r="M316" s="268">
        <v>11363</v>
      </c>
      <c r="N316" s="268" t="s">
        <v>614</v>
      </c>
      <c r="O316" s="268">
        <v>118983</v>
      </c>
      <c r="P316" s="268" t="s">
        <v>996</v>
      </c>
      <c r="Q316" s="268" t="s">
        <v>620</v>
      </c>
      <c r="R316" s="268" t="s">
        <v>1463</v>
      </c>
      <c r="S316" s="268">
        <v>86127</v>
      </c>
      <c r="T316" s="268" t="s">
        <v>683</v>
      </c>
      <c r="U316" s="268">
        <v>19332</v>
      </c>
      <c r="V316" s="268" t="s">
        <v>1462</v>
      </c>
      <c r="W316" s="268" t="s">
        <v>1461</v>
      </c>
      <c r="X316" s="268"/>
      <c r="Y316" s="268" t="s">
        <v>1460</v>
      </c>
      <c r="Z316" s="268">
        <v>40</v>
      </c>
      <c r="AA316" s="269">
        <v>44499</v>
      </c>
      <c r="AB316" s="270">
        <v>3434729.64</v>
      </c>
      <c r="AC316" s="270" t="s">
        <v>625</v>
      </c>
      <c r="AD316" s="270">
        <v>17259.95</v>
      </c>
      <c r="AE316" s="268" t="s">
        <v>626</v>
      </c>
      <c r="AF316" s="268">
        <v>2021</v>
      </c>
      <c r="AG316" s="268">
        <v>10</v>
      </c>
    </row>
    <row r="317" spans="1:33" hidden="1">
      <c r="A317" s="268" t="s">
        <v>612</v>
      </c>
      <c r="B317" s="268" t="s">
        <v>1459</v>
      </c>
      <c r="C317" s="269">
        <v>44501</v>
      </c>
      <c r="D317" s="269" t="e">
        <f>VLOOKUP(B317,#REF!,3,0)</f>
        <v>#REF!</v>
      </c>
      <c r="E317" s="269">
        <v>44505</v>
      </c>
      <c r="F317" s="268" t="s">
        <v>614</v>
      </c>
      <c r="G317" s="268">
        <v>16005</v>
      </c>
      <c r="H317" s="268" t="s">
        <v>680</v>
      </c>
      <c r="I317" s="268" t="s">
        <v>616</v>
      </c>
      <c r="J317" s="268" t="s">
        <v>617</v>
      </c>
      <c r="K317" s="268">
        <v>92140</v>
      </c>
      <c r="L317" s="268" t="s">
        <v>681</v>
      </c>
      <c r="M317" s="268">
        <v>11363</v>
      </c>
      <c r="N317" s="268" t="s">
        <v>614</v>
      </c>
      <c r="O317" s="268">
        <v>118983</v>
      </c>
      <c r="P317" s="268" t="s">
        <v>1458</v>
      </c>
      <c r="Q317" s="268" t="s">
        <v>619</v>
      </c>
      <c r="R317" s="268" t="s">
        <v>620</v>
      </c>
      <c r="S317" s="268">
        <v>86127</v>
      </c>
      <c r="T317" s="268" t="s">
        <v>683</v>
      </c>
      <c r="U317" s="268" t="s">
        <v>620</v>
      </c>
      <c r="V317" s="268" t="s">
        <v>1457</v>
      </c>
      <c r="W317" s="268" t="s">
        <v>1456</v>
      </c>
      <c r="X317" s="268"/>
      <c r="Y317" s="268" t="s">
        <v>1455</v>
      </c>
      <c r="Z317" s="268">
        <v>1</v>
      </c>
      <c r="AA317" s="269">
        <v>44501</v>
      </c>
      <c r="AB317" s="270">
        <v>16401596.800000001</v>
      </c>
      <c r="AC317" s="270" t="s">
        <v>625</v>
      </c>
      <c r="AD317" s="270">
        <v>81681.259999999995</v>
      </c>
      <c r="AE317" s="268" t="s">
        <v>626</v>
      </c>
      <c r="AF317" s="268">
        <v>2021</v>
      </c>
      <c r="AG317" s="271">
        <v>11</v>
      </c>
    </row>
    <row r="318" spans="1:33" hidden="1">
      <c r="A318" s="268" t="s">
        <v>612</v>
      </c>
      <c r="B318" s="268" t="s">
        <v>1454</v>
      </c>
      <c r="C318" s="269">
        <v>44502</v>
      </c>
      <c r="D318" s="269" t="e">
        <f>VLOOKUP(B318,#REF!,3,0)</f>
        <v>#REF!</v>
      </c>
      <c r="E318" s="269">
        <v>44504</v>
      </c>
      <c r="F318" s="268" t="s">
        <v>614</v>
      </c>
      <c r="G318" s="268">
        <v>74225</v>
      </c>
      <c r="H318" s="268" t="s">
        <v>1073</v>
      </c>
      <c r="I318" s="268" t="s">
        <v>616</v>
      </c>
      <c r="J318" s="268" t="s">
        <v>617</v>
      </c>
      <c r="K318" s="268">
        <v>92140</v>
      </c>
      <c r="L318" s="268">
        <v>2001</v>
      </c>
      <c r="M318" s="268">
        <v>11363</v>
      </c>
      <c r="N318" s="268" t="s">
        <v>614</v>
      </c>
      <c r="O318" s="268">
        <v>118983</v>
      </c>
      <c r="P318" s="268" t="s">
        <v>618</v>
      </c>
      <c r="Q318" s="268" t="s">
        <v>620</v>
      </c>
      <c r="R318" s="268" t="s">
        <v>620</v>
      </c>
      <c r="S318" s="268">
        <v>82503</v>
      </c>
      <c r="T318" s="268" t="s">
        <v>906</v>
      </c>
      <c r="U318" s="268" t="s">
        <v>620</v>
      </c>
      <c r="V318" s="268" t="s">
        <v>1451</v>
      </c>
      <c r="W318" s="268" t="s">
        <v>1450</v>
      </c>
      <c r="X318" s="268"/>
      <c r="Y318" s="268" t="s">
        <v>1449</v>
      </c>
      <c r="Z318" s="268">
        <v>12</v>
      </c>
      <c r="AA318" s="269">
        <v>44502</v>
      </c>
      <c r="AB318" s="270">
        <v>12000</v>
      </c>
      <c r="AC318" s="270" t="s">
        <v>625</v>
      </c>
      <c r="AD318" s="270">
        <v>59.76</v>
      </c>
      <c r="AE318" s="268" t="s">
        <v>626</v>
      </c>
      <c r="AF318" s="268">
        <v>2021</v>
      </c>
      <c r="AG318" s="271">
        <v>11</v>
      </c>
    </row>
    <row r="319" spans="1:33" hidden="1">
      <c r="A319" s="268" t="s">
        <v>612</v>
      </c>
      <c r="B319" s="268" t="s">
        <v>1453</v>
      </c>
      <c r="C319" s="269">
        <v>44502</v>
      </c>
      <c r="D319" s="269" t="e">
        <f>VLOOKUP(B319,#REF!,3,0)</f>
        <v>#REF!</v>
      </c>
      <c r="E319" s="269">
        <v>44504</v>
      </c>
      <c r="F319" s="268" t="s">
        <v>614</v>
      </c>
      <c r="G319" s="268">
        <v>74510</v>
      </c>
      <c r="H319" s="268" t="s">
        <v>1452</v>
      </c>
      <c r="I319" s="268" t="s">
        <v>616</v>
      </c>
      <c r="J319" s="268" t="s">
        <v>617</v>
      </c>
      <c r="K319" s="268">
        <v>92140</v>
      </c>
      <c r="L319" s="268">
        <v>2001</v>
      </c>
      <c r="M319" s="268">
        <v>11363</v>
      </c>
      <c r="N319" s="268" t="s">
        <v>614</v>
      </c>
      <c r="O319" s="268">
        <v>118983</v>
      </c>
      <c r="P319" s="268" t="s">
        <v>618</v>
      </c>
      <c r="Q319" s="268" t="s">
        <v>620</v>
      </c>
      <c r="R319" s="268" t="s">
        <v>620</v>
      </c>
      <c r="S319" s="268">
        <v>82503</v>
      </c>
      <c r="T319" s="268" t="s">
        <v>906</v>
      </c>
      <c r="U319" s="268" t="s">
        <v>620</v>
      </c>
      <c r="V319" s="268" t="s">
        <v>1451</v>
      </c>
      <c r="W319" s="268" t="s">
        <v>1450</v>
      </c>
      <c r="X319" s="268"/>
      <c r="Y319" s="268" t="s">
        <v>1449</v>
      </c>
      <c r="Z319" s="268">
        <v>13</v>
      </c>
      <c r="AA319" s="269">
        <v>44502</v>
      </c>
      <c r="AB319" s="270">
        <v>30</v>
      </c>
      <c r="AC319" s="270" t="s">
        <v>625</v>
      </c>
      <c r="AD319" s="270">
        <v>0.15</v>
      </c>
      <c r="AE319" s="268" t="s">
        <v>626</v>
      </c>
      <c r="AF319" s="268">
        <v>2021</v>
      </c>
      <c r="AG319" s="271">
        <v>11</v>
      </c>
    </row>
    <row r="320" spans="1:33">
      <c r="A320" t="s">
        <v>612</v>
      </c>
      <c r="B320" t="s">
        <v>887</v>
      </c>
      <c r="C320" s="217">
        <v>44131</v>
      </c>
      <c r="D320" s="217" t="e">
        <f>VLOOKUP(B320,#REF!,3,0)</f>
        <v>#REF!</v>
      </c>
      <c r="E320" s="217">
        <v>44132</v>
      </c>
      <c r="F320" t="s">
        <v>614</v>
      </c>
      <c r="G320">
        <v>73310</v>
      </c>
      <c r="H320" t="s">
        <v>886</v>
      </c>
      <c r="I320" t="s">
        <v>616</v>
      </c>
      <c r="J320" t="s">
        <v>617</v>
      </c>
      <c r="K320">
        <v>92140</v>
      </c>
      <c r="L320">
        <v>2001</v>
      </c>
      <c r="M320">
        <v>11363</v>
      </c>
      <c r="N320" t="s">
        <v>614</v>
      </c>
      <c r="O320">
        <v>118983</v>
      </c>
      <c r="P320" t="s">
        <v>709</v>
      </c>
      <c r="Q320" t="s">
        <v>619</v>
      </c>
      <c r="R320" t="s">
        <v>620</v>
      </c>
      <c r="S320">
        <v>79552</v>
      </c>
      <c r="T320" t="s">
        <v>885</v>
      </c>
      <c r="U320" t="s">
        <v>620</v>
      </c>
      <c r="V320" t="s">
        <v>884</v>
      </c>
      <c r="W320" t="s">
        <v>883</v>
      </c>
      <c r="Y320" t="s">
        <v>882</v>
      </c>
      <c r="Z320">
        <v>76</v>
      </c>
      <c r="AA320" s="217">
        <v>44131</v>
      </c>
      <c r="AB320" s="219">
        <v>313.92</v>
      </c>
      <c r="AC320" s="219" t="s">
        <v>696</v>
      </c>
      <c r="AD320" s="219">
        <v>313.92</v>
      </c>
      <c r="AE320" t="s">
        <v>626</v>
      </c>
      <c r="AF320">
        <v>2020</v>
      </c>
      <c r="AG320">
        <v>10</v>
      </c>
    </row>
    <row r="321" spans="1:33">
      <c r="A321" t="s">
        <v>687</v>
      </c>
      <c r="B321" t="s">
        <v>701</v>
      </c>
      <c r="C321" s="217">
        <v>43830</v>
      </c>
      <c r="D321" s="217" t="e">
        <f>VLOOKUP(B321,#REF!,3,0)</f>
        <v>#REF!</v>
      </c>
      <c r="E321" s="217">
        <v>43846</v>
      </c>
      <c r="F321" t="s">
        <v>614</v>
      </c>
      <c r="G321">
        <v>75115</v>
      </c>
      <c r="H321" t="s">
        <v>702</v>
      </c>
      <c r="I321" t="s">
        <v>616</v>
      </c>
      <c r="J321" t="s">
        <v>617</v>
      </c>
      <c r="K321">
        <v>92140</v>
      </c>
      <c r="L321">
        <v>2001</v>
      </c>
      <c r="M321">
        <v>11363</v>
      </c>
      <c r="N321" t="s">
        <v>614</v>
      </c>
      <c r="O321">
        <v>118983</v>
      </c>
      <c r="P321" t="s">
        <v>692</v>
      </c>
      <c r="Q321" t="s">
        <v>703</v>
      </c>
      <c r="V321" t="s">
        <v>694</v>
      </c>
      <c r="W321" t="s">
        <v>695</v>
      </c>
      <c r="Y321">
        <v>8357033</v>
      </c>
      <c r="Z321">
        <v>8</v>
      </c>
      <c r="AA321" s="217">
        <v>43830</v>
      </c>
      <c r="AB321" s="219">
        <v>45794.400000000001</v>
      </c>
      <c r="AC321" s="219" t="s">
        <v>696</v>
      </c>
      <c r="AD321" s="219">
        <v>45794.400000000001</v>
      </c>
      <c r="AE321" t="s">
        <v>697</v>
      </c>
      <c r="AF321">
        <v>2019</v>
      </c>
      <c r="AG321">
        <v>12</v>
      </c>
    </row>
    <row r="322" spans="1:33" hidden="1">
      <c r="A322" t="s">
        <v>687</v>
      </c>
      <c r="B322" t="s">
        <v>688</v>
      </c>
      <c r="C322" s="217">
        <v>43830</v>
      </c>
      <c r="D322" s="217" t="e">
        <f>VLOOKUP(B322,#REF!,3,0)</f>
        <v>#REF!</v>
      </c>
      <c r="E322" s="217">
        <v>43846</v>
      </c>
      <c r="F322" t="s">
        <v>614</v>
      </c>
      <c r="G322">
        <v>54005</v>
      </c>
      <c r="H322" t="s">
        <v>689</v>
      </c>
      <c r="I322" t="s">
        <v>690</v>
      </c>
      <c r="J322" t="s">
        <v>691</v>
      </c>
      <c r="K322">
        <v>92201</v>
      </c>
      <c r="L322">
        <v>2001</v>
      </c>
      <c r="M322">
        <v>11363</v>
      </c>
      <c r="N322" t="s">
        <v>614</v>
      </c>
      <c r="O322">
        <v>118983</v>
      </c>
      <c r="P322" t="s">
        <v>692</v>
      </c>
      <c r="Q322" t="s">
        <v>693</v>
      </c>
      <c r="V322" t="s">
        <v>694</v>
      </c>
      <c r="W322" t="s">
        <v>695</v>
      </c>
      <c r="Y322">
        <v>8357033</v>
      </c>
      <c r="Z322">
        <v>128</v>
      </c>
      <c r="AA322" s="217">
        <v>43830</v>
      </c>
      <c r="AB322" s="219">
        <v>-3269.72</v>
      </c>
      <c r="AC322" s="219" t="s">
        <v>696</v>
      </c>
      <c r="AD322" s="219">
        <v>-3269.72</v>
      </c>
      <c r="AE322" t="s">
        <v>697</v>
      </c>
      <c r="AF322">
        <v>2019</v>
      </c>
      <c r="AG322">
        <v>12</v>
      </c>
    </row>
    <row r="323" spans="1:33" hidden="1">
      <c r="A323" t="s">
        <v>687</v>
      </c>
      <c r="B323" t="s">
        <v>698</v>
      </c>
      <c r="C323" s="217">
        <v>43830</v>
      </c>
      <c r="D323" s="217" t="e">
        <f>VLOOKUP(B323,#REF!,3,0)</f>
        <v>#REF!</v>
      </c>
      <c r="E323" s="217">
        <v>43846</v>
      </c>
      <c r="F323" t="s">
        <v>614</v>
      </c>
      <c r="G323">
        <v>54005</v>
      </c>
      <c r="H323" t="s">
        <v>689</v>
      </c>
      <c r="I323" t="s">
        <v>616</v>
      </c>
      <c r="J323" t="s">
        <v>691</v>
      </c>
      <c r="K323">
        <v>92140</v>
      </c>
      <c r="L323">
        <v>2001</v>
      </c>
      <c r="M323">
        <v>11363</v>
      </c>
      <c r="N323" t="s">
        <v>614</v>
      </c>
      <c r="O323">
        <v>118983</v>
      </c>
      <c r="P323" t="s">
        <v>692</v>
      </c>
      <c r="Q323" t="s">
        <v>693</v>
      </c>
      <c r="V323" t="s">
        <v>694</v>
      </c>
      <c r="W323" t="s">
        <v>695</v>
      </c>
      <c r="Y323">
        <v>8357033</v>
      </c>
      <c r="Z323">
        <v>87</v>
      </c>
      <c r="AA323" s="217">
        <v>43830</v>
      </c>
      <c r="AB323" s="219">
        <v>-19627.48</v>
      </c>
      <c r="AC323" s="219" t="s">
        <v>696</v>
      </c>
      <c r="AD323" s="219">
        <v>-19627.48</v>
      </c>
      <c r="AE323" t="s">
        <v>697</v>
      </c>
      <c r="AF323">
        <v>2019</v>
      </c>
      <c r="AG323">
        <v>12</v>
      </c>
    </row>
    <row r="324" spans="1:33" hidden="1">
      <c r="A324" t="s">
        <v>687</v>
      </c>
      <c r="B324" t="s">
        <v>699</v>
      </c>
      <c r="C324" s="217">
        <v>43830</v>
      </c>
      <c r="D324" s="217" t="e">
        <f>VLOOKUP(B324,#REF!,3,0)</f>
        <v>#REF!</v>
      </c>
      <c r="E324" s="217">
        <v>43846</v>
      </c>
      <c r="F324" t="s">
        <v>614</v>
      </c>
      <c r="G324">
        <v>54005</v>
      </c>
      <c r="H324" t="s">
        <v>689</v>
      </c>
      <c r="I324" t="s">
        <v>700</v>
      </c>
      <c r="J324" t="s">
        <v>691</v>
      </c>
      <c r="K324">
        <v>90101</v>
      </c>
      <c r="L324">
        <v>2001</v>
      </c>
      <c r="M324">
        <v>11363</v>
      </c>
      <c r="N324" t="s">
        <v>614</v>
      </c>
      <c r="O324">
        <v>118983</v>
      </c>
      <c r="P324" t="s">
        <v>692</v>
      </c>
      <c r="Q324" t="s">
        <v>693</v>
      </c>
      <c r="V324" t="s">
        <v>694</v>
      </c>
      <c r="W324" t="s">
        <v>695</v>
      </c>
      <c r="Y324">
        <v>8357033</v>
      </c>
      <c r="Z324">
        <v>49</v>
      </c>
      <c r="AA324" s="217">
        <v>43830</v>
      </c>
      <c r="AB324" s="219">
        <v>-22897.200000000001</v>
      </c>
      <c r="AC324" s="219" t="s">
        <v>696</v>
      </c>
      <c r="AD324" s="219">
        <v>-22897.200000000001</v>
      </c>
      <c r="AE324" t="s">
        <v>697</v>
      </c>
      <c r="AF324">
        <v>2019</v>
      </c>
      <c r="AG324">
        <v>12</v>
      </c>
    </row>
    <row r="325" spans="1:33">
      <c r="A325" t="s">
        <v>687</v>
      </c>
      <c r="B325" t="s">
        <v>704</v>
      </c>
      <c r="C325" s="217">
        <v>43936</v>
      </c>
      <c r="D325" s="217" t="e">
        <f>VLOOKUP(B325,#REF!,3,0)</f>
        <v>#REF!</v>
      </c>
      <c r="E325" s="217">
        <v>43952</v>
      </c>
      <c r="F325" t="s">
        <v>614</v>
      </c>
      <c r="G325">
        <v>73505</v>
      </c>
      <c r="H325" t="s">
        <v>705</v>
      </c>
      <c r="I325" t="s">
        <v>616</v>
      </c>
      <c r="J325" t="s">
        <v>617</v>
      </c>
      <c r="K325">
        <v>92140</v>
      </c>
      <c r="L325">
        <v>2001</v>
      </c>
      <c r="M325">
        <v>11363</v>
      </c>
      <c r="N325" t="s">
        <v>614</v>
      </c>
      <c r="O325">
        <v>118983</v>
      </c>
      <c r="P325" t="s">
        <v>618</v>
      </c>
      <c r="Q325" t="s">
        <v>703</v>
      </c>
      <c r="V325" t="s">
        <v>706</v>
      </c>
      <c r="W325" t="s">
        <v>705</v>
      </c>
      <c r="Y325">
        <v>8474943</v>
      </c>
      <c r="Z325">
        <v>48</v>
      </c>
      <c r="AA325" s="217">
        <v>43936</v>
      </c>
      <c r="AB325" s="219">
        <v>37.380000000000003</v>
      </c>
      <c r="AC325" s="219" t="s">
        <v>696</v>
      </c>
      <c r="AD325" s="219">
        <v>37.380000000000003</v>
      </c>
      <c r="AE325" t="s">
        <v>697</v>
      </c>
      <c r="AF325">
        <v>2020</v>
      </c>
      <c r="AG325">
        <v>4</v>
      </c>
    </row>
    <row r="326" spans="1:33">
      <c r="A326" t="s">
        <v>687</v>
      </c>
      <c r="B326" t="s">
        <v>715</v>
      </c>
      <c r="C326" s="217">
        <v>43944</v>
      </c>
      <c r="D326" s="217" t="e">
        <f>VLOOKUP(B326,#REF!,3,0)</f>
        <v>#REF!</v>
      </c>
      <c r="E326" s="217">
        <v>43945</v>
      </c>
      <c r="F326" t="s">
        <v>614</v>
      </c>
      <c r="G326">
        <v>71620</v>
      </c>
      <c r="H326" t="s">
        <v>713</v>
      </c>
      <c r="I326" t="s">
        <v>616</v>
      </c>
      <c r="J326" t="s">
        <v>617</v>
      </c>
      <c r="K326">
        <v>92140</v>
      </c>
      <c r="L326">
        <v>2001</v>
      </c>
      <c r="M326">
        <v>11363</v>
      </c>
      <c r="N326" t="s">
        <v>614</v>
      </c>
      <c r="O326">
        <v>118983</v>
      </c>
      <c r="P326" t="s">
        <v>709</v>
      </c>
      <c r="Q326" t="s">
        <v>703</v>
      </c>
      <c r="V326" t="s">
        <v>710</v>
      </c>
      <c r="W326" t="s">
        <v>716</v>
      </c>
      <c r="Y326">
        <v>8483893</v>
      </c>
      <c r="Z326">
        <v>5</v>
      </c>
      <c r="AA326" s="217">
        <v>43944</v>
      </c>
      <c r="AB326" s="219">
        <v>39.020000000000003</v>
      </c>
      <c r="AC326" s="219" t="s">
        <v>696</v>
      </c>
      <c r="AD326" s="219">
        <v>39.020000000000003</v>
      </c>
      <c r="AE326" t="s">
        <v>697</v>
      </c>
      <c r="AF326">
        <v>2020</v>
      </c>
      <c r="AG326">
        <v>4</v>
      </c>
    </row>
    <row r="327" spans="1:33">
      <c r="A327" t="s">
        <v>687</v>
      </c>
      <c r="B327" t="s">
        <v>707</v>
      </c>
      <c r="C327" s="217">
        <v>43944</v>
      </c>
      <c r="D327" s="217" t="e">
        <f>VLOOKUP(B327,#REF!,3,0)</f>
        <v>#REF!</v>
      </c>
      <c r="E327" s="217">
        <v>43945</v>
      </c>
      <c r="F327" t="s">
        <v>614</v>
      </c>
      <c r="G327">
        <v>72805</v>
      </c>
      <c r="H327" t="s">
        <v>708</v>
      </c>
      <c r="I327" t="s">
        <v>616</v>
      </c>
      <c r="J327" t="s">
        <v>617</v>
      </c>
      <c r="K327">
        <v>92140</v>
      </c>
      <c r="L327">
        <v>2001</v>
      </c>
      <c r="M327">
        <v>11363</v>
      </c>
      <c r="N327" t="s">
        <v>614</v>
      </c>
      <c r="O327">
        <v>118983</v>
      </c>
      <c r="P327" t="s">
        <v>709</v>
      </c>
      <c r="Q327" t="s">
        <v>703</v>
      </c>
      <c r="V327" t="s">
        <v>710</v>
      </c>
      <c r="W327" t="s">
        <v>711</v>
      </c>
      <c r="Y327">
        <v>8483893</v>
      </c>
      <c r="Z327">
        <v>4</v>
      </c>
      <c r="AA327" s="217">
        <v>43944</v>
      </c>
      <c r="AB327" s="219">
        <v>855.69</v>
      </c>
      <c r="AC327" s="219" t="s">
        <v>696</v>
      </c>
      <c r="AD327" s="219">
        <v>855.69</v>
      </c>
      <c r="AE327" t="s">
        <v>697</v>
      </c>
      <c r="AF327">
        <v>2020</v>
      </c>
      <c r="AG327">
        <v>4</v>
      </c>
    </row>
    <row r="328" spans="1:33">
      <c r="A328" t="s">
        <v>687</v>
      </c>
      <c r="B328" t="s">
        <v>719</v>
      </c>
      <c r="C328" s="217">
        <v>43944</v>
      </c>
      <c r="D328" s="217" t="e">
        <f>VLOOKUP(B328,#REF!,3,0)</f>
        <v>#REF!</v>
      </c>
      <c r="E328" s="217">
        <v>43945</v>
      </c>
      <c r="F328" t="s">
        <v>614</v>
      </c>
      <c r="G328">
        <v>72805</v>
      </c>
      <c r="H328" t="s">
        <v>708</v>
      </c>
      <c r="I328" t="s">
        <v>616</v>
      </c>
      <c r="J328" t="s">
        <v>617</v>
      </c>
      <c r="K328">
        <v>92140</v>
      </c>
      <c r="L328">
        <v>2001</v>
      </c>
      <c r="M328">
        <v>11363</v>
      </c>
      <c r="N328" t="s">
        <v>614</v>
      </c>
      <c r="O328">
        <v>118983</v>
      </c>
      <c r="P328" t="s">
        <v>618</v>
      </c>
      <c r="Q328" t="s">
        <v>703</v>
      </c>
      <c r="V328" t="s">
        <v>710</v>
      </c>
      <c r="W328" t="s">
        <v>720</v>
      </c>
      <c r="Y328">
        <v>8483893</v>
      </c>
      <c r="Z328">
        <v>1</v>
      </c>
      <c r="AA328" s="217">
        <v>43944</v>
      </c>
      <c r="AB328" s="219">
        <v>-855.69</v>
      </c>
      <c r="AC328" s="219" t="s">
        <v>696</v>
      </c>
      <c r="AD328" s="219">
        <v>-855.69</v>
      </c>
      <c r="AE328" t="s">
        <v>697</v>
      </c>
      <c r="AF328">
        <v>2020</v>
      </c>
      <c r="AG328">
        <v>4</v>
      </c>
    </row>
    <row r="329" spans="1:33">
      <c r="A329" t="s">
        <v>687</v>
      </c>
      <c r="B329" t="s">
        <v>712</v>
      </c>
      <c r="C329" s="217">
        <v>43944</v>
      </c>
      <c r="D329" s="217" t="e">
        <f>VLOOKUP(B329,#REF!,3,0)</f>
        <v>#REF!</v>
      </c>
      <c r="E329" s="217">
        <v>43945</v>
      </c>
      <c r="F329" t="s">
        <v>614</v>
      </c>
      <c r="G329">
        <v>71620</v>
      </c>
      <c r="H329" t="s">
        <v>713</v>
      </c>
      <c r="I329" t="s">
        <v>616</v>
      </c>
      <c r="J329" t="s">
        <v>617</v>
      </c>
      <c r="K329">
        <v>92140</v>
      </c>
      <c r="L329">
        <v>2001</v>
      </c>
      <c r="M329">
        <v>11363</v>
      </c>
      <c r="N329" t="s">
        <v>614</v>
      </c>
      <c r="O329">
        <v>118983</v>
      </c>
      <c r="P329" t="s">
        <v>709</v>
      </c>
      <c r="Q329" t="s">
        <v>703</v>
      </c>
      <c r="V329" t="s">
        <v>710</v>
      </c>
      <c r="W329" t="s">
        <v>714</v>
      </c>
      <c r="Y329">
        <v>8483893</v>
      </c>
      <c r="Z329">
        <v>6</v>
      </c>
      <c r="AA329" s="217">
        <v>43944</v>
      </c>
      <c r="AB329" s="219">
        <v>28.02</v>
      </c>
      <c r="AC329" s="219" t="s">
        <v>696</v>
      </c>
      <c r="AD329" s="219">
        <v>28.02</v>
      </c>
      <c r="AE329" t="s">
        <v>697</v>
      </c>
      <c r="AF329">
        <v>2020</v>
      </c>
      <c r="AG329">
        <v>4</v>
      </c>
    </row>
    <row r="330" spans="1:33">
      <c r="A330" t="s">
        <v>687</v>
      </c>
      <c r="B330" t="s">
        <v>721</v>
      </c>
      <c r="C330" s="217">
        <v>43944</v>
      </c>
      <c r="D330" s="217" t="e">
        <f>VLOOKUP(B330,#REF!,3,0)</f>
        <v>#REF!</v>
      </c>
      <c r="E330" s="217">
        <v>43945</v>
      </c>
      <c r="F330" t="s">
        <v>614</v>
      </c>
      <c r="G330">
        <v>71620</v>
      </c>
      <c r="H330" t="s">
        <v>713</v>
      </c>
      <c r="I330" t="s">
        <v>616</v>
      </c>
      <c r="J330" t="s">
        <v>617</v>
      </c>
      <c r="K330">
        <v>92140</v>
      </c>
      <c r="L330">
        <v>2001</v>
      </c>
      <c r="M330">
        <v>11363</v>
      </c>
      <c r="N330" t="s">
        <v>614</v>
      </c>
      <c r="O330">
        <v>118983</v>
      </c>
      <c r="P330" t="s">
        <v>618</v>
      </c>
      <c r="Q330" t="s">
        <v>703</v>
      </c>
      <c r="V330" t="s">
        <v>710</v>
      </c>
      <c r="W330" t="s">
        <v>722</v>
      </c>
      <c r="Y330">
        <v>8483893</v>
      </c>
      <c r="Z330">
        <v>2</v>
      </c>
      <c r="AA330" s="217">
        <v>43944</v>
      </c>
      <c r="AB330" s="219">
        <v>-39.020000000000003</v>
      </c>
      <c r="AC330" s="219" t="s">
        <v>696</v>
      </c>
      <c r="AD330" s="219">
        <v>-39.020000000000003</v>
      </c>
      <c r="AE330" t="s">
        <v>697</v>
      </c>
      <c r="AF330">
        <v>2020</v>
      </c>
      <c r="AG330">
        <v>4</v>
      </c>
    </row>
    <row r="331" spans="1:33">
      <c r="A331" t="s">
        <v>687</v>
      </c>
      <c r="B331" t="s">
        <v>717</v>
      </c>
      <c r="C331" s="217">
        <v>43944</v>
      </c>
      <c r="D331" s="217" t="e">
        <f>VLOOKUP(B331,#REF!,3,0)</f>
        <v>#REF!</v>
      </c>
      <c r="E331" s="217">
        <v>43945</v>
      </c>
      <c r="F331" t="s">
        <v>614</v>
      </c>
      <c r="G331">
        <v>71620</v>
      </c>
      <c r="H331" t="s">
        <v>713</v>
      </c>
      <c r="I331" t="s">
        <v>616</v>
      </c>
      <c r="J331" t="s">
        <v>617</v>
      </c>
      <c r="K331">
        <v>92140</v>
      </c>
      <c r="L331">
        <v>2001</v>
      </c>
      <c r="M331">
        <v>11363</v>
      </c>
      <c r="N331" t="s">
        <v>614</v>
      </c>
      <c r="O331">
        <v>118983</v>
      </c>
      <c r="P331" t="s">
        <v>618</v>
      </c>
      <c r="Q331" t="s">
        <v>703</v>
      </c>
      <c r="V331" t="s">
        <v>710</v>
      </c>
      <c r="W331" t="s">
        <v>718</v>
      </c>
      <c r="Y331">
        <v>8483893</v>
      </c>
      <c r="Z331">
        <v>3</v>
      </c>
      <c r="AA331" s="217">
        <v>43944</v>
      </c>
      <c r="AB331" s="219">
        <v>-28.02</v>
      </c>
      <c r="AC331" s="219" t="s">
        <v>696</v>
      </c>
      <c r="AD331" s="219">
        <v>-28.02</v>
      </c>
      <c r="AE331" t="s">
        <v>697</v>
      </c>
      <c r="AF331">
        <v>2020</v>
      </c>
      <c r="AG331">
        <v>4</v>
      </c>
    </row>
    <row r="332" spans="1:33">
      <c r="A332" t="s">
        <v>687</v>
      </c>
      <c r="B332" t="s">
        <v>723</v>
      </c>
      <c r="C332" s="217">
        <v>43965</v>
      </c>
      <c r="D332" s="217" t="e">
        <f>VLOOKUP(B332,#REF!,3,0)</f>
        <v>#REF!</v>
      </c>
      <c r="E332" s="217">
        <v>43977</v>
      </c>
      <c r="F332" t="s">
        <v>614</v>
      </c>
      <c r="G332">
        <v>73105</v>
      </c>
      <c r="H332" t="s">
        <v>724</v>
      </c>
      <c r="I332" t="s">
        <v>616</v>
      </c>
      <c r="J332" t="s">
        <v>617</v>
      </c>
      <c r="K332">
        <v>92140</v>
      </c>
      <c r="L332">
        <v>2001</v>
      </c>
      <c r="M332">
        <v>11363</v>
      </c>
      <c r="N332" t="s">
        <v>614</v>
      </c>
      <c r="O332">
        <v>118983</v>
      </c>
      <c r="P332" t="s">
        <v>709</v>
      </c>
      <c r="Q332" t="s">
        <v>703</v>
      </c>
      <c r="V332" t="s">
        <v>725</v>
      </c>
      <c r="W332" t="s">
        <v>726</v>
      </c>
      <c r="Y332">
        <v>8507669</v>
      </c>
      <c r="Z332">
        <v>1</v>
      </c>
      <c r="AA332" s="217">
        <v>43965</v>
      </c>
      <c r="AB332" s="219">
        <v>137</v>
      </c>
      <c r="AC332" s="219" t="s">
        <v>696</v>
      </c>
      <c r="AD332" s="219">
        <v>137</v>
      </c>
      <c r="AE332" t="s">
        <v>697</v>
      </c>
      <c r="AF332">
        <v>2020</v>
      </c>
      <c r="AG332">
        <v>5</v>
      </c>
    </row>
    <row r="333" spans="1:33">
      <c r="A333" t="s">
        <v>687</v>
      </c>
      <c r="B333" t="s">
        <v>876</v>
      </c>
      <c r="C333" s="217">
        <v>44032</v>
      </c>
      <c r="D333" s="217" t="e">
        <f>VLOOKUP(B333,#REF!,3,0)</f>
        <v>#REF!</v>
      </c>
      <c r="E333" s="217">
        <v>44036</v>
      </c>
      <c r="F333" t="s">
        <v>614</v>
      </c>
      <c r="G333">
        <v>71405</v>
      </c>
      <c r="H333" t="s">
        <v>736</v>
      </c>
      <c r="I333" t="s">
        <v>616</v>
      </c>
      <c r="J333" t="s">
        <v>617</v>
      </c>
      <c r="K333">
        <v>92140</v>
      </c>
      <c r="L333">
        <v>2001</v>
      </c>
      <c r="M333">
        <v>11363</v>
      </c>
      <c r="N333" t="s">
        <v>614</v>
      </c>
      <c r="O333">
        <v>118983</v>
      </c>
      <c r="P333" t="s">
        <v>737</v>
      </c>
      <c r="Q333" t="s">
        <v>703</v>
      </c>
      <c r="V333" t="s">
        <v>871</v>
      </c>
      <c r="W333" t="s">
        <v>870</v>
      </c>
      <c r="Y333">
        <v>8582308</v>
      </c>
      <c r="Z333">
        <v>5</v>
      </c>
      <c r="AA333" s="217">
        <v>44032</v>
      </c>
      <c r="AB333" s="219">
        <v>-1638.13</v>
      </c>
      <c r="AC333" s="219" t="s">
        <v>696</v>
      </c>
      <c r="AD333" s="219">
        <v>-1638.13</v>
      </c>
      <c r="AE333" t="s">
        <v>697</v>
      </c>
      <c r="AF333">
        <v>2020</v>
      </c>
      <c r="AG333">
        <v>7</v>
      </c>
    </row>
    <row r="334" spans="1:33">
      <c r="A334" t="s">
        <v>687</v>
      </c>
      <c r="B334" t="s">
        <v>872</v>
      </c>
      <c r="C334" s="217">
        <v>44032</v>
      </c>
      <c r="D334" s="217" t="e">
        <f>VLOOKUP(B334,#REF!,3,0)</f>
        <v>#REF!</v>
      </c>
      <c r="E334" s="217">
        <v>44036</v>
      </c>
      <c r="F334" t="s">
        <v>614</v>
      </c>
      <c r="G334">
        <v>71415</v>
      </c>
      <c r="H334" t="s">
        <v>748</v>
      </c>
      <c r="I334" t="s">
        <v>616</v>
      </c>
      <c r="J334" t="s">
        <v>617</v>
      </c>
      <c r="K334">
        <v>92140</v>
      </c>
      <c r="L334">
        <v>2001</v>
      </c>
      <c r="M334">
        <v>11363</v>
      </c>
      <c r="N334" t="s">
        <v>614</v>
      </c>
      <c r="O334">
        <v>118983</v>
      </c>
      <c r="P334" t="s">
        <v>737</v>
      </c>
      <c r="Q334" t="s">
        <v>703</v>
      </c>
      <c r="V334" t="s">
        <v>871</v>
      </c>
      <c r="W334" t="s">
        <v>870</v>
      </c>
      <c r="Y334">
        <v>8582308</v>
      </c>
      <c r="Z334">
        <v>7</v>
      </c>
      <c r="AA334" s="217">
        <v>44032</v>
      </c>
      <c r="AB334" s="219">
        <v>-74.89</v>
      </c>
      <c r="AC334" s="219" t="s">
        <v>696</v>
      </c>
      <c r="AD334" s="219">
        <v>-74.89</v>
      </c>
      <c r="AE334" t="s">
        <v>697</v>
      </c>
      <c r="AF334">
        <v>2020</v>
      </c>
      <c r="AG334">
        <v>7</v>
      </c>
    </row>
    <row r="335" spans="1:33">
      <c r="A335" t="s">
        <v>687</v>
      </c>
      <c r="B335" t="s">
        <v>881</v>
      </c>
      <c r="C335" s="217">
        <v>44032</v>
      </c>
      <c r="D335" s="217" t="e">
        <f>VLOOKUP(B335,#REF!,3,0)</f>
        <v>#REF!</v>
      </c>
      <c r="E335" s="217">
        <v>44036</v>
      </c>
      <c r="F335" t="s">
        <v>614</v>
      </c>
      <c r="G335">
        <v>71415</v>
      </c>
      <c r="H335" t="s">
        <v>748</v>
      </c>
      <c r="I335" t="s">
        <v>616</v>
      </c>
      <c r="J335" t="s">
        <v>617</v>
      </c>
      <c r="K335">
        <v>92140</v>
      </c>
      <c r="L335">
        <v>2001</v>
      </c>
      <c r="M335">
        <v>11363</v>
      </c>
      <c r="N335" t="s">
        <v>614</v>
      </c>
      <c r="O335">
        <v>118983</v>
      </c>
      <c r="P335" t="s">
        <v>737</v>
      </c>
      <c r="Q335" t="s">
        <v>703</v>
      </c>
      <c r="V335" t="s">
        <v>871</v>
      </c>
      <c r="W335" t="s">
        <v>877</v>
      </c>
      <c r="Y335">
        <v>8582308</v>
      </c>
      <c r="Z335">
        <v>27</v>
      </c>
      <c r="AA335" s="217">
        <v>44032</v>
      </c>
      <c r="AB335" s="219">
        <v>118.77</v>
      </c>
      <c r="AC335" s="219" t="s">
        <v>696</v>
      </c>
      <c r="AD335" s="219">
        <v>118.77</v>
      </c>
      <c r="AE335" t="s">
        <v>697</v>
      </c>
      <c r="AF335">
        <v>2020</v>
      </c>
      <c r="AG335">
        <v>7</v>
      </c>
    </row>
    <row r="336" spans="1:33">
      <c r="A336" t="s">
        <v>687</v>
      </c>
      <c r="B336" t="s">
        <v>873</v>
      </c>
      <c r="C336" s="217">
        <v>44032</v>
      </c>
      <c r="D336" s="217" t="e">
        <f>VLOOKUP(B336,#REF!,3,0)</f>
        <v>#REF!</v>
      </c>
      <c r="E336" s="217">
        <v>44036</v>
      </c>
      <c r="F336" t="s">
        <v>614</v>
      </c>
      <c r="G336">
        <v>71440</v>
      </c>
      <c r="H336" t="s">
        <v>743</v>
      </c>
      <c r="I336" t="s">
        <v>616</v>
      </c>
      <c r="J336" t="s">
        <v>617</v>
      </c>
      <c r="K336">
        <v>92140</v>
      </c>
      <c r="L336">
        <v>2001</v>
      </c>
      <c r="M336">
        <v>11363</v>
      </c>
      <c r="N336" t="s">
        <v>614</v>
      </c>
      <c r="O336">
        <v>118983</v>
      </c>
      <c r="P336" t="s">
        <v>737</v>
      </c>
      <c r="Q336" t="s">
        <v>703</v>
      </c>
      <c r="V336" t="s">
        <v>871</v>
      </c>
      <c r="W336" t="s">
        <v>870</v>
      </c>
      <c r="Y336">
        <v>8582308</v>
      </c>
      <c r="Z336">
        <v>8</v>
      </c>
      <c r="AA336" s="217">
        <v>44032</v>
      </c>
      <c r="AB336" s="219">
        <v>-54.47</v>
      </c>
      <c r="AC336" s="219" t="s">
        <v>696</v>
      </c>
      <c r="AD336" s="219">
        <v>-54.47</v>
      </c>
      <c r="AE336" t="s">
        <v>697</v>
      </c>
      <c r="AF336">
        <v>2020</v>
      </c>
      <c r="AG336">
        <v>7</v>
      </c>
    </row>
    <row r="337" spans="1:33">
      <c r="A337" t="s">
        <v>687</v>
      </c>
      <c r="B337" t="s">
        <v>878</v>
      </c>
      <c r="C337" s="217">
        <v>44032</v>
      </c>
      <c r="D337" s="217" t="e">
        <f>VLOOKUP(B337,#REF!,3,0)</f>
        <v>#REF!</v>
      </c>
      <c r="E337" s="217">
        <v>44036</v>
      </c>
      <c r="F337" t="s">
        <v>614</v>
      </c>
      <c r="G337">
        <v>71405</v>
      </c>
      <c r="H337" t="s">
        <v>736</v>
      </c>
      <c r="I337" t="s">
        <v>616</v>
      </c>
      <c r="J337" t="s">
        <v>617</v>
      </c>
      <c r="K337">
        <v>92140</v>
      </c>
      <c r="L337">
        <v>2001</v>
      </c>
      <c r="M337">
        <v>11363</v>
      </c>
      <c r="N337" t="s">
        <v>614</v>
      </c>
      <c r="O337">
        <v>118983</v>
      </c>
      <c r="P337" t="s">
        <v>737</v>
      </c>
      <c r="Q337" t="s">
        <v>703</v>
      </c>
      <c r="V337" t="s">
        <v>871</v>
      </c>
      <c r="W337" t="s">
        <v>877</v>
      </c>
      <c r="Y337">
        <v>8582308</v>
      </c>
      <c r="Z337">
        <v>25</v>
      </c>
      <c r="AA337" s="217">
        <v>44032</v>
      </c>
      <c r="AB337" s="219">
        <v>2627.89</v>
      </c>
      <c r="AC337" s="219" t="s">
        <v>696</v>
      </c>
      <c r="AD337" s="219">
        <v>2627.89</v>
      </c>
      <c r="AE337" t="s">
        <v>697</v>
      </c>
      <c r="AF337">
        <v>2020</v>
      </c>
      <c r="AG337">
        <v>7</v>
      </c>
    </row>
    <row r="338" spans="1:33">
      <c r="A338" t="s">
        <v>687</v>
      </c>
      <c r="B338" t="s">
        <v>879</v>
      </c>
      <c r="C338" s="217">
        <v>44032</v>
      </c>
      <c r="D338" s="217" t="e">
        <f>VLOOKUP(B338,#REF!,3,0)</f>
        <v>#REF!</v>
      </c>
      <c r="E338" s="217">
        <v>44036</v>
      </c>
      <c r="F338" t="s">
        <v>614</v>
      </c>
      <c r="G338">
        <v>71410</v>
      </c>
      <c r="H338" t="s">
        <v>746</v>
      </c>
      <c r="I338" t="s">
        <v>616</v>
      </c>
      <c r="J338" t="s">
        <v>617</v>
      </c>
      <c r="K338">
        <v>92140</v>
      </c>
      <c r="L338">
        <v>2001</v>
      </c>
      <c r="M338">
        <v>11363</v>
      </c>
      <c r="N338" t="s">
        <v>614</v>
      </c>
      <c r="O338">
        <v>118983</v>
      </c>
      <c r="P338" t="s">
        <v>737</v>
      </c>
      <c r="Q338" t="s">
        <v>703</v>
      </c>
      <c r="V338" t="s">
        <v>871</v>
      </c>
      <c r="W338" t="s">
        <v>870</v>
      </c>
      <c r="Y338">
        <v>8582308</v>
      </c>
      <c r="Z338">
        <v>6</v>
      </c>
      <c r="AA338" s="217">
        <v>44032</v>
      </c>
      <c r="AB338" s="219">
        <v>-6.81</v>
      </c>
      <c r="AC338" s="219" t="s">
        <v>696</v>
      </c>
      <c r="AD338" s="219">
        <v>-6.81</v>
      </c>
      <c r="AE338" t="s">
        <v>697</v>
      </c>
      <c r="AF338">
        <v>2020</v>
      </c>
      <c r="AG338">
        <v>7</v>
      </c>
    </row>
    <row r="339" spans="1:33">
      <c r="A339" t="s">
        <v>687</v>
      </c>
      <c r="B339" t="s">
        <v>880</v>
      </c>
      <c r="C339" s="217">
        <v>44032</v>
      </c>
      <c r="D339" s="217" t="e">
        <f>VLOOKUP(B339,#REF!,3,0)</f>
        <v>#REF!</v>
      </c>
      <c r="E339" s="217">
        <v>44036</v>
      </c>
      <c r="F339" t="s">
        <v>614</v>
      </c>
      <c r="G339">
        <v>71410</v>
      </c>
      <c r="H339" t="s">
        <v>746</v>
      </c>
      <c r="I339" t="s">
        <v>616</v>
      </c>
      <c r="J339" t="s">
        <v>617</v>
      </c>
      <c r="K339">
        <v>92140</v>
      </c>
      <c r="L339">
        <v>2001</v>
      </c>
      <c r="M339">
        <v>11363</v>
      </c>
      <c r="N339" t="s">
        <v>614</v>
      </c>
      <c r="O339">
        <v>118983</v>
      </c>
      <c r="P339" t="s">
        <v>737</v>
      </c>
      <c r="Q339" t="s">
        <v>703</v>
      </c>
      <c r="V339" t="s">
        <v>871</v>
      </c>
      <c r="W339" t="s">
        <v>877</v>
      </c>
      <c r="Y339">
        <v>8582308</v>
      </c>
      <c r="Z339">
        <v>26</v>
      </c>
      <c r="AA339" s="217">
        <v>44032</v>
      </c>
      <c r="AB339" s="219">
        <v>10.8</v>
      </c>
      <c r="AC339" s="219" t="s">
        <v>696</v>
      </c>
      <c r="AD339" s="219">
        <v>10.8</v>
      </c>
      <c r="AE339" t="s">
        <v>697</v>
      </c>
      <c r="AF339">
        <v>2020</v>
      </c>
      <c r="AG339">
        <v>7</v>
      </c>
    </row>
    <row r="340" spans="1:33">
      <c r="A340" t="s">
        <v>687</v>
      </c>
      <c r="B340" t="s">
        <v>875</v>
      </c>
      <c r="C340" s="217">
        <v>44032</v>
      </c>
      <c r="D340" s="217" t="e">
        <f>VLOOKUP(B340,#REF!,3,0)</f>
        <v>#REF!</v>
      </c>
      <c r="E340" s="217">
        <v>44036</v>
      </c>
      <c r="F340" t="s">
        <v>614</v>
      </c>
      <c r="G340">
        <v>71440</v>
      </c>
      <c r="H340" t="s">
        <v>743</v>
      </c>
      <c r="I340" t="s">
        <v>616</v>
      </c>
      <c r="J340" t="s">
        <v>617</v>
      </c>
      <c r="K340">
        <v>92140</v>
      </c>
      <c r="L340">
        <v>2001</v>
      </c>
      <c r="M340">
        <v>11363</v>
      </c>
      <c r="N340" t="s">
        <v>614</v>
      </c>
      <c r="O340">
        <v>118983</v>
      </c>
      <c r="P340" t="s">
        <v>737</v>
      </c>
      <c r="Q340" t="s">
        <v>703</v>
      </c>
      <c r="V340" t="s">
        <v>871</v>
      </c>
      <c r="W340" t="s">
        <v>874</v>
      </c>
      <c r="Y340">
        <v>8582308</v>
      </c>
      <c r="Z340">
        <v>28</v>
      </c>
      <c r="AA340" s="217">
        <v>44032</v>
      </c>
      <c r="AB340" s="219">
        <v>86.38</v>
      </c>
      <c r="AC340" s="219" t="s">
        <v>696</v>
      </c>
      <c r="AD340" s="219">
        <v>86.38</v>
      </c>
      <c r="AE340" t="s">
        <v>697</v>
      </c>
      <c r="AF340">
        <v>2020</v>
      </c>
      <c r="AG340">
        <v>7</v>
      </c>
    </row>
    <row r="341" spans="1:33">
      <c r="A341" t="s">
        <v>687</v>
      </c>
      <c r="B341" t="s">
        <v>1245</v>
      </c>
      <c r="C341" s="217">
        <v>44162</v>
      </c>
      <c r="D341" s="217" t="e">
        <f>VLOOKUP(B341,#REF!,3,0)</f>
        <v>#REF!</v>
      </c>
      <c r="E341" s="217">
        <v>44165</v>
      </c>
      <c r="F341" t="s">
        <v>614</v>
      </c>
      <c r="G341">
        <v>71405</v>
      </c>
      <c r="H341" t="s">
        <v>736</v>
      </c>
      <c r="I341" t="s">
        <v>616</v>
      </c>
      <c r="J341" t="s">
        <v>617</v>
      </c>
      <c r="K341">
        <v>92140</v>
      </c>
      <c r="L341">
        <v>2001</v>
      </c>
      <c r="M341">
        <v>11363</v>
      </c>
      <c r="N341" t="s">
        <v>614</v>
      </c>
      <c r="O341">
        <v>118983</v>
      </c>
      <c r="P341" t="s">
        <v>737</v>
      </c>
      <c r="Q341" t="s">
        <v>703</v>
      </c>
      <c r="V341" t="s">
        <v>1242</v>
      </c>
      <c r="W341" t="s">
        <v>1243</v>
      </c>
      <c r="Y341">
        <v>8744402</v>
      </c>
      <c r="Z341">
        <v>2</v>
      </c>
      <c r="AA341" s="217">
        <v>44162</v>
      </c>
      <c r="AB341" s="219">
        <v>-2702.36</v>
      </c>
      <c r="AC341" s="219" t="s">
        <v>696</v>
      </c>
      <c r="AD341" s="219">
        <v>-2702.36</v>
      </c>
      <c r="AE341" t="s">
        <v>697</v>
      </c>
      <c r="AF341">
        <v>2020</v>
      </c>
      <c r="AG341">
        <v>11</v>
      </c>
    </row>
    <row r="342" spans="1:33">
      <c r="A342" t="s">
        <v>687</v>
      </c>
      <c r="B342" t="s">
        <v>1246</v>
      </c>
      <c r="C342" s="217">
        <v>44162</v>
      </c>
      <c r="D342" s="217" t="e">
        <f>VLOOKUP(B342,#REF!,3,0)</f>
        <v>#REF!</v>
      </c>
      <c r="E342" s="217">
        <v>44165</v>
      </c>
      <c r="F342" t="s">
        <v>614</v>
      </c>
      <c r="G342">
        <v>75705</v>
      </c>
      <c r="H342" t="s">
        <v>839</v>
      </c>
      <c r="I342" t="s">
        <v>616</v>
      </c>
      <c r="J342" t="s">
        <v>617</v>
      </c>
      <c r="K342">
        <v>92140</v>
      </c>
      <c r="L342">
        <v>2001</v>
      </c>
      <c r="M342">
        <v>11363</v>
      </c>
      <c r="N342" t="s">
        <v>614</v>
      </c>
      <c r="O342">
        <v>118983</v>
      </c>
      <c r="P342" t="s">
        <v>737</v>
      </c>
      <c r="Q342" t="s">
        <v>703</v>
      </c>
      <c r="V342" t="s">
        <v>1242</v>
      </c>
      <c r="W342" t="s">
        <v>1243</v>
      </c>
      <c r="Y342">
        <v>8744402</v>
      </c>
      <c r="Z342">
        <v>10</v>
      </c>
      <c r="AA342" s="217">
        <v>44162</v>
      </c>
      <c r="AB342" s="219">
        <v>-32.409999999999997</v>
      </c>
      <c r="AC342" s="219" t="s">
        <v>696</v>
      </c>
      <c r="AD342" s="219">
        <v>-32.409999999999997</v>
      </c>
      <c r="AE342" t="s">
        <v>697</v>
      </c>
      <c r="AF342">
        <v>2020</v>
      </c>
      <c r="AG342">
        <v>11</v>
      </c>
    </row>
    <row r="343" spans="1:33">
      <c r="A343" t="s">
        <v>687</v>
      </c>
      <c r="B343" t="s">
        <v>1241</v>
      </c>
      <c r="C343" s="217">
        <v>44162</v>
      </c>
      <c r="D343" s="217" t="e">
        <f>VLOOKUP(B343,#REF!,3,0)</f>
        <v>#REF!</v>
      </c>
      <c r="E343" s="217">
        <v>44165</v>
      </c>
      <c r="F343" t="s">
        <v>614</v>
      </c>
      <c r="G343">
        <v>71440</v>
      </c>
      <c r="H343" t="s">
        <v>743</v>
      </c>
      <c r="I343" t="s">
        <v>616</v>
      </c>
      <c r="J343" t="s">
        <v>617</v>
      </c>
      <c r="K343">
        <v>92140</v>
      </c>
      <c r="L343">
        <v>2001</v>
      </c>
      <c r="M343">
        <v>11363</v>
      </c>
      <c r="N343" t="s">
        <v>614</v>
      </c>
      <c r="O343">
        <v>118983</v>
      </c>
      <c r="P343" t="s">
        <v>737</v>
      </c>
      <c r="Q343" t="s">
        <v>703</v>
      </c>
      <c r="V343" t="s">
        <v>1242</v>
      </c>
      <c r="W343" t="s">
        <v>1243</v>
      </c>
      <c r="Y343">
        <v>8744402</v>
      </c>
      <c r="Z343">
        <v>8</v>
      </c>
      <c r="AA343" s="217">
        <v>44162</v>
      </c>
      <c r="AB343" s="219">
        <v>-86.46</v>
      </c>
      <c r="AC343" s="219" t="s">
        <v>696</v>
      </c>
      <c r="AD343" s="219">
        <v>-86.46</v>
      </c>
      <c r="AE343" t="s">
        <v>697</v>
      </c>
      <c r="AF343">
        <v>2020</v>
      </c>
      <c r="AG343">
        <v>11</v>
      </c>
    </row>
    <row r="344" spans="1:33">
      <c r="A344" t="s">
        <v>687</v>
      </c>
      <c r="B344" t="s">
        <v>1244</v>
      </c>
      <c r="C344" s="217">
        <v>44162</v>
      </c>
      <c r="D344" s="217" t="e">
        <f>VLOOKUP(B344,#REF!,3,0)</f>
        <v>#REF!</v>
      </c>
      <c r="E344" s="217">
        <v>44165</v>
      </c>
      <c r="F344" t="s">
        <v>614</v>
      </c>
      <c r="G344">
        <v>71415</v>
      </c>
      <c r="H344" t="s">
        <v>748</v>
      </c>
      <c r="I344" t="s">
        <v>616</v>
      </c>
      <c r="J344" t="s">
        <v>617</v>
      </c>
      <c r="K344">
        <v>92140</v>
      </c>
      <c r="L344">
        <v>2001</v>
      </c>
      <c r="M344">
        <v>11363</v>
      </c>
      <c r="N344" t="s">
        <v>614</v>
      </c>
      <c r="O344">
        <v>118983</v>
      </c>
      <c r="P344" t="s">
        <v>737</v>
      </c>
      <c r="Q344" t="s">
        <v>703</v>
      </c>
      <c r="V344" t="s">
        <v>1242</v>
      </c>
      <c r="W344" t="s">
        <v>1243</v>
      </c>
      <c r="Y344">
        <v>8744402</v>
      </c>
      <c r="Z344">
        <v>6</v>
      </c>
      <c r="AA344" s="217">
        <v>44162</v>
      </c>
      <c r="AB344" s="219">
        <v>-75.650000000000006</v>
      </c>
      <c r="AC344" s="219" t="s">
        <v>696</v>
      </c>
      <c r="AD344" s="219">
        <v>-75.650000000000006</v>
      </c>
      <c r="AE344" t="s">
        <v>697</v>
      </c>
      <c r="AF344">
        <v>2020</v>
      </c>
      <c r="AG344">
        <v>11</v>
      </c>
    </row>
    <row r="345" spans="1:33">
      <c r="A345" t="s">
        <v>687</v>
      </c>
      <c r="B345" t="s">
        <v>1247</v>
      </c>
      <c r="C345" s="217">
        <v>44162</v>
      </c>
      <c r="D345" s="217" t="e">
        <f>VLOOKUP(B345,#REF!,3,0)</f>
        <v>#REF!</v>
      </c>
      <c r="E345" s="217">
        <v>44165</v>
      </c>
      <c r="F345" t="s">
        <v>614</v>
      </c>
      <c r="G345">
        <v>71410</v>
      </c>
      <c r="H345" t="s">
        <v>746</v>
      </c>
      <c r="I345" t="s">
        <v>616</v>
      </c>
      <c r="J345" t="s">
        <v>617</v>
      </c>
      <c r="K345">
        <v>92140</v>
      </c>
      <c r="L345">
        <v>2001</v>
      </c>
      <c r="M345">
        <v>11363</v>
      </c>
      <c r="N345" t="s">
        <v>614</v>
      </c>
      <c r="O345">
        <v>118983</v>
      </c>
      <c r="P345" t="s">
        <v>737</v>
      </c>
      <c r="Q345" t="s">
        <v>703</v>
      </c>
      <c r="V345" t="s">
        <v>1242</v>
      </c>
      <c r="W345" t="s">
        <v>1243</v>
      </c>
      <c r="Y345">
        <v>8744402</v>
      </c>
      <c r="Z345">
        <v>4</v>
      </c>
      <c r="AA345" s="217">
        <v>44162</v>
      </c>
      <c r="AB345" s="219">
        <v>-10.8</v>
      </c>
      <c r="AC345" s="219" t="s">
        <v>696</v>
      </c>
      <c r="AD345" s="219">
        <v>-10.8</v>
      </c>
      <c r="AE345" t="s">
        <v>697</v>
      </c>
      <c r="AF345">
        <v>2020</v>
      </c>
      <c r="AG345">
        <v>11</v>
      </c>
    </row>
    <row r="346" spans="1:33">
      <c r="A346" t="s">
        <v>687</v>
      </c>
      <c r="B346" t="s">
        <v>1248</v>
      </c>
      <c r="C346" s="217">
        <v>44284</v>
      </c>
      <c r="D346" s="217" t="e">
        <f>VLOOKUP(B346,#REF!,3,0)</f>
        <v>#REF!</v>
      </c>
      <c r="E346" s="217">
        <v>44286</v>
      </c>
      <c r="F346" t="s">
        <v>614</v>
      </c>
      <c r="G346">
        <v>71405</v>
      </c>
      <c r="H346" t="s">
        <v>736</v>
      </c>
      <c r="I346" t="s">
        <v>616</v>
      </c>
      <c r="J346" t="s">
        <v>617</v>
      </c>
      <c r="K346">
        <v>92140</v>
      </c>
      <c r="L346">
        <v>2001</v>
      </c>
      <c r="M346">
        <v>11363</v>
      </c>
      <c r="N346" t="s">
        <v>614</v>
      </c>
      <c r="O346">
        <v>118983</v>
      </c>
      <c r="P346" t="s">
        <v>709</v>
      </c>
      <c r="Q346" t="s">
        <v>703</v>
      </c>
      <c r="V346" t="s">
        <v>1249</v>
      </c>
      <c r="W346" t="s">
        <v>1250</v>
      </c>
      <c r="Y346">
        <v>8907894</v>
      </c>
      <c r="Z346">
        <v>16</v>
      </c>
      <c r="AA346" s="217">
        <v>44284</v>
      </c>
      <c r="AB346" s="219">
        <v>7000</v>
      </c>
      <c r="AC346" s="219" t="s">
        <v>696</v>
      </c>
      <c r="AD346" s="219">
        <v>7000</v>
      </c>
      <c r="AE346" t="s">
        <v>697</v>
      </c>
      <c r="AF346">
        <v>2021</v>
      </c>
      <c r="AG346">
        <v>3</v>
      </c>
    </row>
    <row r="347" spans="1:33">
      <c r="A347" t="s">
        <v>687</v>
      </c>
      <c r="B347" t="s">
        <v>1251</v>
      </c>
      <c r="C347" s="217">
        <v>44284</v>
      </c>
      <c r="D347" s="217" t="e">
        <f>VLOOKUP(B347,#REF!,3,0)</f>
        <v>#REF!</v>
      </c>
      <c r="E347" s="217">
        <v>44286</v>
      </c>
      <c r="F347" t="s">
        <v>614</v>
      </c>
      <c r="G347">
        <v>71405</v>
      </c>
      <c r="H347" t="s">
        <v>736</v>
      </c>
      <c r="I347" t="s">
        <v>616</v>
      </c>
      <c r="J347" t="s">
        <v>617</v>
      </c>
      <c r="K347">
        <v>92140</v>
      </c>
      <c r="L347">
        <v>2001</v>
      </c>
      <c r="M347">
        <v>11363</v>
      </c>
      <c r="N347" t="s">
        <v>614</v>
      </c>
      <c r="O347">
        <v>118983</v>
      </c>
      <c r="P347" t="s">
        <v>1252</v>
      </c>
      <c r="Q347" t="s">
        <v>703</v>
      </c>
      <c r="V347" t="s">
        <v>1249</v>
      </c>
      <c r="W347" t="s">
        <v>1250</v>
      </c>
      <c r="Y347">
        <v>8907894</v>
      </c>
      <c r="Z347">
        <v>17</v>
      </c>
      <c r="AA347" s="217">
        <v>44284</v>
      </c>
      <c r="AB347" s="219">
        <v>2000</v>
      </c>
      <c r="AC347" s="219" t="s">
        <v>696</v>
      </c>
      <c r="AD347" s="219">
        <v>2000</v>
      </c>
      <c r="AE347" t="s">
        <v>697</v>
      </c>
      <c r="AF347">
        <v>2021</v>
      </c>
      <c r="AG347">
        <v>3</v>
      </c>
    </row>
    <row r="348" spans="1:33">
      <c r="A348" t="s">
        <v>687</v>
      </c>
      <c r="B348" t="s">
        <v>1253</v>
      </c>
      <c r="C348" s="217">
        <v>44286</v>
      </c>
      <c r="D348" s="217" t="e">
        <f>VLOOKUP(B348,#REF!,3,0)</f>
        <v>#REF!</v>
      </c>
      <c r="E348" s="217">
        <v>44301</v>
      </c>
      <c r="F348" t="s">
        <v>614</v>
      </c>
      <c r="G348">
        <v>75115</v>
      </c>
      <c r="H348" t="s">
        <v>702</v>
      </c>
      <c r="I348" t="s">
        <v>616</v>
      </c>
      <c r="J348" t="s">
        <v>617</v>
      </c>
      <c r="K348">
        <v>92140</v>
      </c>
      <c r="L348">
        <v>2001</v>
      </c>
      <c r="M348">
        <v>11363</v>
      </c>
      <c r="N348" t="s">
        <v>614</v>
      </c>
      <c r="O348">
        <v>118983</v>
      </c>
      <c r="P348" t="s">
        <v>692</v>
      </c>
      <c r="Q348" t="s">
        <v>703</v>
      </c>
      <c r="V348" t="s">
        <v>927</v>
      </c>
      <c r="W348" t="s">
        <v>928</v>
      </c>
      <c r="Y348">
        <v>8927632</v>
      </c>
      <c r="Z348">
        <v>22</v>
      </c>
      <c r="AA348" s="217">
        <v>44286</v>
      </c>
      <c r="AB348" s="219">
        <v>19626.169999999998</v>
      </c>
      <c r="AC348" s="219" t="s">
        <v>696</v>
      </c>
      <c r="AD348" s="219">
        <v>19626.169999999998</v>
      </c>
      <c r="AE348" t="s">
        <v>697</v>
      </c>
      <c r="AF348">
        <v>2021</v>
      </c>
      <c r="AG348">
        <v>3</v>
      </c>
    </row>
    <row r="349" spans="1:33" hidden="1">
      <c r="A349" t="s">
        <v>687</v>
      </c>
      <c r="B349" t="s">
        <v>930</v>
      </c>
      <c r="C349" s="217">
        <v>44286</v>
      </c>
      <c r="D349" s="217" t="e">
        <f>VLOOKUP(B349,#REF!,3,0)</f>
        <v>#REF!</v>
      </c>
      <c r="E349" s="217">
        <v>44301</v>
      </c>
      <c r="F349" t="s">
        <v>614</v>
      </c>
      <c r="G349">
        <v>54005</v>
      </c>
      <c r="H349" t="s">
        <v>689</v>
      </c>
      <c r="I349" t="s">
        <v>690</v>
      </c>
      <c r="J349" t="s">
        <v>691</v>
      </c>
      <c r="K349">
        <v>92201</v>
      </c>
      <c r="L349">
        <v>2001</v>
      </c>
      <c r="M349">
        <v>11363</v>
      </c>
      <c r="N349" t="s">
        <v>614</v>
      </c>
      <c r="O349">
        <v>118983</v>
      </c>
      <c r="P349" t="s">
        <v>692</v>
      </c>
      <c r="Q349" t="s">
        <v>693</v>
      </c>
      <c r="V349" t="s">
        <v>927</v>
      </c>
      <c r="W349" t="s">
        <v>928</v>
      </c>
      <c r="Y349">
        <v>8927632</v>
      </c>
      <c r="Z349">
        <v>106</v>
      </c>
      <c r="AA349" s="217">
        <v>44286</v>
      </c>
      <c r="AB349" s="219">
        <v>-1401.31</v>
      </c>
      <c r="AC349" s="219" t="s">
        <v>696</v>
      </c>
      <c r="AD349" s="219">
        <v>-1401.31</v>
      </c>
      <c r="AE349" t="s">
        <v>697</v>
      </c>
      <c r="AF349">
        <v>2021</v>
      </c>
      <c r="AG349">
        <v>3</v>
      </c>
    </row>
    <row r="350" spans="1:33" hidden="1">
      <c r="A350" t="s">
        <v>687</v>
      </c>
      <c r="B350" t="s">
        <v>929</v>
      </c>
      <c r="C350" s="217">
        <v>44286</v>
      </c>
      <c r="D350" s="217" t="e">
        <f>VLOOKUP(B350,#REF!,3,0)</f>
        <v>#REF!</v>
      </c>
      <c r="E350" s="217">
        <v>44301</v>
      </c>
      <c r="F350" t="s">
        <v>614</v>
      </c>
      <c r="G350">
        <v>54005</v>
      </c>
      <c r="H350" t="s">
        <v>689</v>
      </c>
      <c r="I350" t="s">
        <v>616</v>
      </c>
      <c r="J350" t="s">
        <v>691</v>
      </c>
      <c r="K350">
        <v>92140</v>
      </c>
      <c r="L350">
        <v>2001</v>
      </c>
      <c r="M350">
        <v>11363</v>
      </c>
      <c r="N350" t="s">
        <v>614</v>
      </c>
      <c r="O350">
        <v>118983</v>
      </c>
      <c r="P350" t="s">
        <v>692</v>
      </c>
      <c r="Q350" t="s">
        <v>693</v>
      </c>
      <c r="V350" t="s">
        <v>927</v>
      </c>
      <c r="W350" t="s">
        <v>928</v>
      </c>
      <c r="Y350">
        <v>8927632</v>
      </c>
      <c r="Z350">
        <v>78</v>
      </c>
      <c r="AA350" s="217">
        <v>44286</v>
      </c>
      <c r="AB350" s="219">
        <v>-8411.7800000000007</v>
      </c>
      <c r="AC350" s="219" t="s">
        <v>696</v>
      </c>
      <c r="AD350" s="219">
        <v>-8411.7800000000007</v>
      </c>
      <c r="AE350" t="s">
        <v>697</v>
      </c>
      <c r="AF350">
        <v>2021</v>
      </c>
      <c r="AG350">
        <v>3</v>
      </c>
    </row>
    <row r="351" spans="1:33" hidden="1">
      <c r="A351" t="s">
        <v>687</v>
      </c>
      <c r="B351" t="s">
        <v>926</v>
      </c>
      <c r="C351" s="217">
        <v>44286</v>
      </c>
      <c r="D351" s="217" t="e">
        <f>VLOOKUP(B351,#REF!,3,0)</f>
        <v>#REF!</v>
      </c>
      <c r="E351" s="217">
        <v>44301</v>
      </c>
      <c r="F351" t="s">
        <v>614</v>
      </c>
      <c r="G351">
        <v>54005</v>
      </c>
      <c r="H351" t="s">
        <v>689</v>
      </c>
      <c r="I351" t="s">
        <v>700</v>
      </c>
      <c r="J351" t="s">
        <v>691</v>
      </c>
      <c r="K351">
        <v>90101</v>
      </c>
      <c r="L351">
        <v>2001</v>
      </c>
      <c r="M351">
        <v>11363</v>
      </c>
      <c r="N351" t="s">
        <v>614</v>
      </c>
      <c r="O351">
        <v>118983</v>
      </c>
      <c r="P351" t="s">
        <v>692</v>
      </c>
      <c r="Q351" t="s">
        <v>693</v>
      </c>
      <c r="V351" t="s">
        <v>927</v>
      </c>
      <c r="W351" t="s">
        <v>928</v>
      </c>
      <c r="Y351">
        <v>8927632</v>
      </c>
      <c r="Z351">
        <v>50</v>
      </c>
      <c r="AA351" s="217">
        <v>44286</v>
      </c>
      <c r="AB351" s="219">
        <v>-9813.08</v>
      </c>
      <c r="AC351" s="219" t="s">
        <v>696</v>
      </c>
      <c r="AD351" s="219">
        <v>-9813.08</v>
      </c>
      <c r="AE351" t="s">
        <v>697</v>
      </c>
      <c r="AF351">
        <v>2021</v>
      </c>
      <c r="AG351">
        <v>3</v>
      </c>
    </row>
    <row r="352" spans="1:33">
      <c r="A352" s="268" t="s">
        <v>687</v>
      </c>
      <c r="B352" s="268" t="s">
        <v>1448</v>
      </c>
      <c r="C352" s="269">
        <v>44349</v>
      </c>
      <c r="D352" s="269" t="e">
        <f>VLOOKUP(B352,#REF!,3,0)</f>
        <v>#REF!</v>
      </c>
      <c r="E352" s="269">
        <v>44389</v>
      </c>
      <c r="F352" s="268" t="s">
        <v>614</v>
      </c>
      <c r="G352" s="268">
        <v>72415</v>
      </c>
      <c r="H352" s="268" t="s">
        <v>1447</v>
      </c>
      <c r="I352" s="268" t="s">
        <v>616</v>
      </c>
      <c r="J352" s="268" t="s">
        <v>617</v>
      </c>
      <c r="K352" s="268">
        <v>92140</v>
      </c>
      <c r="L352" s="268">
        <v>2001</v>
      </c>
      <c r="M352" s="268">
        <v>11363</v>
      </c>
      <c r="N352" s="268" t="s">
        <v>614</v>
      </c>
      <c r="O352" s="268">
        <v>118983</v>
      </c>
      <c r="P352" s="268" t="s">
        <v>709</v>
      </c>
      <c r="Q352" s="268" t="s">
        <v>703</v>
      </c>
      <c r="R352" s="268"/>
      <c r="S352" s="268"/>
      <c r="T352" s="268"/>
      <c r="U352" s="268"/>
      <c r="V352" s="268" t="s">
        <v>1446</v>
      </c>
      <c r="W352" s="268" t="s">
        <v>1445</v>
      </c>
      <c r="X352" s="268"/>
      <c r="Y352" s="268">
        <v>8986687</v>
      </c>
      <c r="Z352" s="268">
        <v>2</v>
      </c>
      <c r="AA352" s="269">
        <v>44349</v>
      </c>
      <c r="AB352" s="270">
        <v>25.86</v>
      </c>
      <c r="AC352" s="270" t="s">
        <v>696</v>
      </c>
      <c r="AD352" s="270">
        <v>25.86</v>
      </c>
      <c r="AE352" s="268" t="s">
        <v>697</v>
      </c>
      <c r="AF352" s="268">
        <v>2021</v>
      </c>
      <c r="AG352" s="268">
        <v>6</v>
      </c>
    </row>
    <row r="353" spans="1:33">
      <c r="A353" s="268" t="s">
        <v>687</v>
      </c>
      <c r="B353" s="268" t="s">
        <v>1444</v>
      </c>
      <c r="C353" s="269">
        <v>44354</v>
      </c>
      <c r="D353" s="269" t="e">
        <f>VLOOKUP(B353,#REF!,3,0)</f>
        <v>#REF!</v>
      </c>
      <c r="E353" s="269">
        <v>44383</v>
      </c>
      <c r="F353" s="268" t="s">
        <v>614</v>
      </c>
      <c r="G353" s="268">
        <v>73125</v>
      </c>
      <c r="H353" s="268" t="s">
        <v>1443</v>
      </c>
      <c r="I353" s="268" t="s">
        <v>616</v>
      </c>
      <c r="J353" s="268" t="s">
        <v>617</v>
      </c>
      <c r="K353" s="268">
        <v>92140</v>
      </c>
      <c r="L353" s="268">
        <v>2001</v>
      </c>
      <c r="M353" s="268">
        <v>11363</v>
      </c>
      <c r="N353" s="268" t="s">
        <v>614</v>
      </c>
      <c r="O353" s="268">
        <v>118983</v>
      </c>
      <c r="P353" s="268" t="s">
        <v>709</v>
      </c>
      <c r="Q353" s="268" t="s">
        <v>703</v>
      </c>
      <c r="R353" s="268"/>
      <c r="S353" s="268"/>
      <c r="T353" s="268"/>
      <c r="U353" s="268"/>
      <c r="V353" s="268" t="s">
        <v>1442</v>
      </c>
      <c r="W353" s="268" t="s">
        <v>1441</v>
      </c>
      <c r="X353" s="268"/>
      <c r="Y353" s="268">
        <v>8992763</v>
      </c>
      <c r="Z353" s="268">
        <v>1</v>
      </c>
      <c r="AA353" s="269">
        <v>44354</v>
      </c>
      <c r="AB353" s="270">
        <v>3247.54</v>
      </c>
      <c r="AC353" s="270" t="s">
        <v>696</v>
      </c>
      <c r="AD353" s="270">
        <v>3247.54</v>
      </c>
      <c r="AE353" s="268" t="s">
        <v>697</v>
      </c>
      <c r="AF353" s="268">
        <v>2021</v>
      </c>
      <c r="AG353" s="268">
        <v>6</v>
      </c>
    </row>
    <row r="354" spans="1:33">
      <c r="A354" s="268" t="s">
        <v>687</v>
      </c>
      <c r="B354" s="268" t="s">
        <v>1440</v>
      </c>
      <c r="C354" s="269">
        <v>44463</v>
      </c>
      <c r="D354" s="269" t="e">
        <f>VLOOKUP(B354,#REF!,3,0)</f>
        <v>#REF!</v>
      </c>
      <c r="E354" s="269">
        <v>44476</v>
      </c>
      <c r="F354" s="268" t="s">
        <v>614</v>
      </c>
      <c r="G354" s="268">
        <v>73510</v>
      </c>
      <c r="H354" s="268" t="s">
        <v>1439</v>
      </c>
      <c r="I354" s="268" t="s">
        <v>616</v>
      </c>
      <c r="J354" s="268" t="s">
        <v>617</v>
      </c>
      <c r="K354" s="268">
        <v>92140</v>
      </c>
      <c r="L354" s="268">
        <v>2001</v>
      </c>
      <c r="M354" s="268">
        <v>11363</v>
      </c>
      <c r="N354" s="268" t="s">
        <v>614</v>
      </c>
      <c r="O354" s="268">
        <v>118983</v>
      </c>
      <c r="P354" s="268" t="s">
        <v>709</v>
      </c>
      <c r="Q354" s="268" t="s">
        <v>703</v>
      </c>
      <c r="R354" s="268"/>
      <c r="S354" s="268"/>
      <c r="T354" s="268"/>
      <c r="U354" s="268"/>
      <c r="V354" s="268" t="s">
        <v>1438</v>
      </c>
      <c r="W354" s="268" t="s">
        <v>1437</v>
      </c>
      <c r="X354" s="268"/>
      <c r="Y354" s="268">
        <v>9134195</v>
      </c>
      <c r="Z354" s="268">
        <v>1</v>
      </c>
      <c r="AA354" s="269">
        <v>44463</v>
      </c>
      <c r="AB354" s="270">
        <v>297.5</v>
      </c>
      <c r="AC354" s="270" t="s">
        <v>696</v>
      </c>
      <c r="AD354" s="270">
        <v>297.5</v>
      </c>
      <c r="AE354" s="268" t="s">
        <v>697</v>
      </c>
      <c r="AF354" s="268">
        <v>2021</v>
      </c>
      <c r="AG354" s="268">
        <v>9</v>
      </c>
    </row>
    <row r="355" spans="1:33">
      <c r="A355" s="268" t="s">
        <v>687</v>
      </c>
      <c r="B355" s="268" t="s">
        <v>1436</v>
      </c>
      <c r="C355" s="269">
        <v>44484</v>
      </c>
      <c r="D355" s="269" t="e">
        <f>VLOOKUP(B355,#REF!,3,0)</f>
        <v>#REF!</v>
      </c>
      <c r="E355" s="269">
        <v>44489</v>
      </c>
      <c r="F355" s="268" t="s">
        <v>614</v>
      </c>
      <c r="G355" s="268">
        <v>63555</v>
      </c>
      <c r="H355" s="268" t="s">
        <v>1362</v>
      </c>
      <c r="I355" s="268" t="s">
        <v>616</v>
      </c>
      <c r="J355" s="268" t="s">
        <v>617</v>
      </c>
      <c r="K355" s="268">
        <v>92140</v>
      </c>
      <c r="L355" s="268">
        <v>2001</v>
      </c>
      <c r="M355" s="268">
        <v>11363</v>
      </c>
      <c r="N355" s="268" t="s">
        <v>614</v>
      </c>
      <c r="O355" s="268">
        <v>118983</v>
      </c>
      <c r="P355" s="268" t="s">
        <v>737</v>
      </c>
      <c r="Q355" s="268" t="s">
        <v>703</v>
      </c>
      <c r="R355" s="268"/>
      <c r="S355" s="268"/>
      <c r="T355" s="268"/>
      <c r="U355" s="268"/>
      <c r="V355" s="268" t="s">
        <v>1423</v>
      </c>
      <c r="W355" s="268" t="s">
        <v>1422</v>
      </c>
      <c r="X355" s="268"/>
      <c r="Y355" s="268">
        <v>9163519</v>
      </c>
      <c r="Z355" s="268">
        <v>10</v>
      </c>
      <c r="AA355" s="269">
        <v>44484</v>
      </c>
      <c r="AB355" s="270">
        <v>54.12</v>
      </c>
      <c r="AC355" s="270" t="s">
        <v>696</v>
      </c>
      <c r="AD355" s="270">
        <v>54.12</v>
      </c>
      <c r="AE355" s="268" t="s">
        <v>697</v>
      </c>
      <c r="AF355" s="268">
        <v>2021</v>
      </c>
      <c r="AG355" s="268">
        <v>10</v>
      </c>
    </row>
    <row r="356" spans="1:33">
      <c r="A356" s="268" t="s">
        <v>687</v>
      </c>
      <c r="B356" s="268" t="s">
        <v>1435</v>
      </c>
      <c r="C356" s="269">
        <v>44484</v>
      </c>
      <c r="D356" s="269" t="e">
        <f>VLOOKUP(B356,#REF!,3,0)</f>
        <v>#REF!</v>
      </c>
      <c r="E356" s="269">
        <v>44489</v>
      </c>
      <c r="F356" s="268" t="s">
        <v>614</v>
      </c>
      <c r="G356" s="268">
        <v>63560</v>
      </c>
      <c r="H356" s="268" t="s">
        <v>1364</v>
      </c>
      <c r="I356" s="268" t="s">
        <v>616</v>
      </c>
      <c r="J356" s="268" t="s">
        <v>617</v>
      </c>
      <c r="K356" s="268">
        <v>92140</v>
      </c>
      <c r="L356" s="268">
        <v>2001</v>
      </c>
      <c r="M356" s="268">
        <v>11363</v>
      </c>
      <c r="N356" s="268" t="s">
        <v>614</v>
      </c>
      <c r="O356" s="268">
        <v>118983</v>
      </c>
      <c r="P356" s="268" t="s">
        <v>737</v>
      </c>
      <c r="Q356" s="268" t="s">
        <v>703</v>
      </c>
      <c r="R356" s="268"/>
      <c r="S356" s="268"/>
      <c r="T356" s="268"/>
      <c r="U356" s="268"/>
      <c r="V356" s="268" t="s">
        <v>1423</v>
      </c>
      <c r="W356" s="268" t="s">
        <v>1422</v>
      </c>
      <c r="X356" s="268"/>
      <c r="Y356" s="268">
        <v>9163519</v>
      </c>
      <c r="Z356" s="268">
        <v>11</v>
      </c>
      <c r="AA356" s="269">
        <v>44484</v>
      </c>
      <c r="AB356" s="270">
        <v>9.02</v>
      </c>
      <c r="AC356" s="270" t="s">
        <v>696</v>
      </c>
      <c r="AD356" s="270">
        <v>9.02</v>
      </c>
      <c r="AE356" s="268" t="s">
        <v>697</v>
      </c>
      <c r="AF356" s="268">
        <v>2021</v>
      </c>
      <c r="AG356" s="268">
        <v>10</v>
      </c>
    </row>
    <row r="357" spans="1:33">
      <c r="A357" s="268" t="s">
        <v>687</v>
      </c>
      <c r="B357" s="268" t="s">
        <v>1434</v>
      </c>
      <c r="C357" s="269">
        <v>44484</v>
      </c>
      <c r="D357" s="269" t="e">
        <f>VLOOKUP(B357,#REF!,3,0)</f>
        <v>#REF!</v>
      </c>
      <c r="E357" s="269">
        <v>44489</v>
      </c>
      <c r="F357" s="268" t="s">
        <v>614</v>
      </c>
      <c r="G357" s="268">
        <v>65115</v>
      </c>
      <c r="H357" s="268" t="s">
        <v>1366</v>
      </c>
      <c r="I357" s="268" t="s">
        <v>616</v>
      </c>
      <c r="J357" s="268" t="s">
        <v>617</v>
      </c>
      <c r="K357" s="268">
        <v>92140</v>
      </c>
      <c r="L357" s="268">
        <v>2001</v>
      </c>
      <c r="M357" s="268">
        <v>11363</v>
      </c>
      <c r="N357" s="268" t="s">
        <v>614</v>
      </c>
      <c r="O357" s="268">
        <v>118983</v>
      </c>
      <c r="P357" s="268" t="s">
        <v>737</v>
      </c>
      <c r="Q357" s="268" t="s">
        <v>703</v>
      </c>
      <c r="R357" s="268"/>
      <c r="S357" s="268"/>
      <c r="T357" s="268"/>
      <c r="U357" s="268"/>
      <c r="V357" s="268" t="s">
        <v>1423</v>
      </c>
      <c r="W357" s="268" t="s">
        <v>1422</v>
      </c>
      <c r="X357" s="268"/>
      <c r="Y357" s="268">
        <v>9163519</v>
      </c>
      <c r="Z357" s="268">
        <v>12</v>
      </c>
      <c r="AA357" s="269">
        <v>44484</v>
      </c>
      <c r="AB357" s="270">
        <v>240.53</v>
      </c>
      <c r="AC357" s="270" t="s">
        <v>696</v>
      </c>
      <c r="AD357" s="270">
        <v>240.53</v>
      </c>
      <c r="AE357" s="268" t="s">
        <v>697</v>
      </c>
      <c r="AF357" s="268">
        <v>2021</v>
      </c>
      <c r="AG357" s="268">
        <v>10</v>
      </c>
    </row>
    <row r="358" spans="1:33">
      <c r="A358" s="268" t="s">
        <v>687</v>
      </c>
      <c r="B358" s="268" t="s">
        <v>1433</v>
      </c>
      <c r="C358" s="269">
        <v>44484</v>
      </c>
      <c r="D358" s="269" t="e">
        <f>VLOOKUP(B358,#REF!,3,0)</f>
        <v>#REF!</v>
      </c>
      <c r="E358" s="269">
        <v>44489</v>
      </c>
      <c r="F358" s="268" t="s">
        <v>614</v>
      </c>
      <c r="G358" s="268">
        <v>61105</v>
      </c>
      <c r="H358" s="268" t="s">
        <v>1391</v>
      </c>
      <c r="I358" s="268" t="s">
        <v>616</v>
      </c>
      <c r="J358" s="268" t="s">
        <v>617</v>
      </c>
      <c r="K358" s="268">
        <v>92140</v>
      </c>
      <c r="L358" s="268">
        <v>2001</v>
      </c>
      <c r="M358" s="268">
        <v>11363</v>
      </c>
      <c r="N358" s="268" t="s">
        <v>614</v>
      </c>
      <c r="O358" s="268">
        <v>118983</v>
      </c>
      <c r="P358" s="268" t="s">
        <v>737</v>
      </c>
      <c r="Q358" s="268" t="s">
        <v>703</v>
      </c>
      <c r="R358" s="268"/>
      <c r="S358" s="268"/>
      <c r="T358" s="268"/>
      <c r="U358" s="268"/>
      <c r="V358" s="268" t="s">
        <v>1423</v>
      </c>
      <c r="W358" s="268" t="s">
        <v>1422</v>
      </c>
      <c r="X358" s="268"/>
      <c r="Y358" s="268">
        <v>9163519</v>
      </c>
      <c r="Z358" s="268">
        <v>1</v>
      </c>
      <c r="AA358" s="269">
        <v>44484</v>
      </c>
      <c r="AB358" s="270">
        <v>3006.65</v>
      </c>
      <c r="AC358" s="270" t="s">
        <v>696</v>
      </c>
      <c r="AD358" s="270">
        <v>3006.65</v>
      </c>
      <c r="AE358" s="268" t="s">
        <v>697</v>
      </c>
      <c r="AF358" s="268">
        <v>2021</v>
      </c>
      <c r="AG358" s="268">
        <v>10</v>
      </c>
    </row>
    <row r="359" spans="1:33">
      <c r="A359" s="268" t="s">
        <v>687</v>
      </c>
      <c r="B359" s="268" t="s">
        <v>1432</v>
      </c>
      <c r="C359" s="269">
        <v>44484</v>
      </c>
      <c r="D359" s="269" t="e">
        <f>VLOOKUP(B359,#REF!,3,0)</f>
        <v>#REF!</v>
      </c>
      <c r="E359" s="269">
        <v>44489</v>
      </c>
      <c r="F359" s="268" t="s">
        <v>614</v>
      </c>
      <c r="G359" s="268">
        <v>62110</v>
      </c>
      <c r="H359" s="268" t="s">
        <v>1389</v>
      </c>
      <c r="I359" s="268" t="s">
        <v>616</v>
      </c>
      <c r="J359" s="268" t="s">
        <v>617</v>
      </c>
      <c r="K359" s="268">
        <v>92140</v>
      </c>
      <c r="L359" s="268">
        <v>2001</v>
      </c>
      <c r="M359" s="268">
        <v>11363</v>
      </c>
      <c r="N359" s="268" t="s">
        <v>614</v>
      </c>
      <c r="O359" s="268">
        <v>118983</v>
      </c>
      <c r="P359" s="268" t="s">
        <v>737</v>
      </c>
      <c r="Q359" s="268" t="s">
        <v>703</v>
      </c>
      <c r="R359" s="268"/>
      <c r="S359" s="268"/>
      <c r="T359" s="268"/>
      <c r="U359" s="268"/>
      <c r="V359" s="268" t="s">
        <v>1423</v>
      </c>
      <c r="W359" s="268" t="s">
        <v>1422</v>
      </c>
      <c r="X359" s="268"/>
      <c r="Y359" s="268">
        <v>9163519</v>
      </c>
      <c r="Z359" s="268">
        <v>2</v>
      </c>
      <c r="AA359" s="269">
        <v>44484</v>
      </c>
      <c r="AB359" s="270">
        <v>572.38</v>
      </c>
      <c r="AC359" s="270" t="s">
        <v>696</v>
      </c>
      <c r="AD359" s="270">
        <v>572.38</v>
      </c>
      <c r="AE359" s="268" t="s">
        <v>697</v>
      </c>
      <c r="AF359" s="268">
        <v>2021</v>
      </c>
      <c r="AG359" s="268">
        <v>10</v>
      </c>
    </row>
    <row r="360" spans="1:33">
      <c r="A360" s="268" t="s">
        <v>687</v>
      </c>
      <c r="B360" s="268" t="s">
        <v>1431</v>
      </c>
      <c r="C360" s="269">
        <v>44484</v>
      </c>
      <c r="D360" s="269" t="e">
        <f>VLOOKUP(B360,#REF!,3,0)</f>
        <v>#REF!</v>
      </c>
      <c r="E360" s="269">
        <v>44489</v>
      </c>
      <c r="F360" s="268" t="s">
        <v>614</v>
      </c>
      <c r="G360" s="268">
        <v>62115</v>
      </c>
      <c r="H360" s="268" t="s">
        <v>1393</v>
      </c>
      <c r="I360" s="268" t="s">
        <v>616</v>
      </c>
      <c r="J360" s="268" t="s">
        <v>617</v>
      </c>
      <c r="K360" s="268">
        <v>92140</v>
      </c>
      <c r="L360" s="268">
        <v>2001</v>
      </c>
      <c r="M360" s="268">
        <v>11363</v>
      </c>
      <c r="N360" s="268" t="s">
        <v>614</v>
      </c>
      <c r="O360" s="268">
        <v>118983</v>
      </c>
      <c r="P360" s="268" t="s">
        <v>737</v>
      </c>
      <c r="Q360" s="268" t="s">
        <v>703</v>
      </c>
      <c r="R360" s="268"/>
      <c r="S360" s="268"/>
      <c r="T360" s="268"/>
      <c r="U360" s="268"/>
      <c r="V360" s="268" t="s">
        <v>1423</v>
      </c>
      <c r="W360" s="268" t="s">
        <v>1422</v>
      </c>
      <c r="X360" s="268"/>
      <c r="Y360" s="268">
        <v>9163519</v>
      </c>
      <c r="Z360" s="268">
        <v>3</v>
      </c>
      <c r="AA360" s="269">
        <v>44484</v>
      </c>
      <c r="AB360" s="270">
        <v>93.2</v>
      </c>
      <c r="AC360" s="270" t="s">
        <v>696</v>
      </c>
      <c r="AD360" s="270">
        <v>93.2</v>
      </c>
      <c r="AE360" s="268" t="s">
        <v>697</v>
      </c>
      <c r="AF360" s="268">
        <v>2021</v>
      </c>
      <c r="AG360" s="268">
        <v>10</v>
      </c>
    </row>
    <row r="361" spans="1:33">
      <c r="A361" s="268" t="s">
        <v>687</v>
      </c>
      <c r="B361" s="268" t="s">
        <v>1430</v>
      </c>
      <c r="C361" s="269">
        <v>44484</v>
      </c>
      <c r="D361" s="269" t="e">
        <f>VLOOKUP(B361,#REF!,3,0)</f>
        <v>#REF!</v>
      </c>
      <c r="E361" s="269">
        <v>44489</v>
      </c>
      <c r="F361" s="268" t="s">
        <v>614</v>
      </c>
      <c r="G361" s="268">
        <v>62140</v>
      </c>
      <c r="H361" s="268" t="s">
        <v>1395</v>
      </c>
      <c r="I361" s="268" t="s">
        <v>616</v>
      </c>
      <c r="J361" s="268" t="s">
        <v>617</v>
      </c>
      <c r="K361" s="268">
        <v>92140</v>
      </c>
      <c r="L361" s="268">
        <v>2001</v>
      </c>
      <c r="M361" s="268">
        <v>11363</v>
      </c>
      <c r="N361" s="268" t="s">
        <v>614</v>
      </c>
      <c r="O361" s="268">
        <v>118983</v>
      </c>
      <c r="P361" s="268" t="s">
        <v>737</v>
      </c>
      <c r="Q361" s="268" t="s">
        <v>703</v>
      </c>
      <c r="R361" s="268"/>
      <c r="S361" s="268"/>
      <c r="T361" s="268"/>
      <c r="U361" s="268"/>
      <c r="V361" s="268" t="s">
        <v>1423</v>
      </c>
      <c r="W361" s="268" t="s">
        <v>1422</v>
      </c>
      <c r="X361" s="268"/>
      <c r="Y361" s="268">
        <v>9163519</v>
      </c>
      <c r="Z361" s="268">
        <v>4</v>
      </c>
      <c r="AA361" s="269">
        <v>44484</v>
      </c>
      <c r="AB361" s="270">
        <v>522.29</v>
      </c>
      <c r="AC361" s="270" t="s">
        <v>696</v>
      </c>
      <c r="AD361" s="270">
        <v>522.29</v>
      </c>
      <c r="AE361" s="268" t="s">
        <v>697</v>
      </c>
      <c r="AF361" s="268">
        <v>2021</v>
      </c>
      <c r="AG361" s="268">
        <v>10</v>
      </c>
    </row>
    <row r="362" spans="1:33">
      <c r="A362" s="268" t="s">
        <v>687</v>
      </c>
      <c r="B362" s="268" t="s">
        <v>1429</v>
      </c>
      <c r="C362" s="269">
        <v>44484</v>
      </c>
      <c r="D362" s="269" t="e">
        <f>VLOOKUP(B362,#REF!,3,0)</f>
        <v>#REF!</v>
      </c>
      <c r="E362" s="269">
        <v>44489</v>
      </c>
      <c r="F362" s="268" t="s">
        <v>614</v>
      </c>
      <c r="G362" s="268">
        <v>63530</v>
      </c>
      <c r="H362" s="268" t="s">
        <v>1354</v>
      </c>
      <c r="I362" s="268" t="s">
        <v>616</v>
      </c>
      <c r="J362" s="268" t="s">
        <v>617</v>
      </c>
      <c r="K362" s="268">
        <v>92140</v>
      </c>
      <c r="L362" s="268">
        <v>2001</v>
      </c>
      <c r="M362" s="268">
        <v>11363</v>
      </c>
      <c r="N362" s="268" t="s">
        <v>614</v>
      </c>
      <c r="O362" s="268">
        <v>118983</v>
      </c>
      <c r="P362" s="268" t="s">
        <v>737</v>
      </c>
      <c r="Q362" s="268" t="s">
        <v>703</v>
      </c>
      <c r="R362" s="268"/>
      <c r="S362" s="268"/>
      <c r="T362" s="268"/>
      <c r="U362" s="268"/>
      <c r="V362" s="268" t="s">
        <v>1423</v>
      </c>
      <c r="W362" s="268" t="s">
        <v>1422</v>
      </c>
      <c r="X362" s="268"/>
      <c r="Y362" s="268">
        <v>9163519</v>
      </c>
      <c r="Z362" s="268">
        <v>5</v>
      </c>
      <c r="AA362" s="269">
        <v>44484</v>
      </c>
      <c r="AB362" s="270">
        <v>112.75</v>
      </c>
      <c r="AC362" s="270" t="s">
        <v>696</v>
      </c>
      <c r="AD362" s="270">
        <v>112.75</v>
      </c>
      <c r="AE362" s="268" t="s">
        <v>697</v>
      </c>
      <c r="AF362" s="268">
        <v>2021</v>
      </c>
      <c r="AG362" s="268">
        <v>10</v>
      </c>
    </row>
    <row r="363" spans="1:33">
      <c r="A363" s="268" t="s">
        <v>687</v>
      </c>
      <c r="B363" s="268" t="s">
        <v>1428</v>
      </c>
      <c r="C363" s="269">
        <v>44484</v>
      </c>
      <c r="D363" s="269" t="e">
        <f>VLOOKUP(B363,#REF!,3,0)</f>
        <v>#REF!</v>
      </c>
      <c r="E363" s="269">
        <v>44489</v>
      </c>
      <c r="F363" s="268" t="s">
        <v>614</v>
      </c>
      <c r="G363" s="268">
        <v>65135</v>
      </c>
      <c r="H363" s="268" t="s">
        <v>1397</v>
      </c>
      <c r="I363" s="268" t="s">
        <v>616</v>
      </c>
      <c r="J363" s="268" t="s">
        <v>617</v>
      </c>
      <c r="K363" s="268">
        <v>92140</v>
      </c>
      <c r="L363" s="268">
        <v>2001</v>
      </c>
      <c r="M363" s="268">
        <v>11363</v>
      </c>
      <c r="N363" s="268" t="s">
        <v>614</v>
      </c>
      <c r="O363" s="268">
        <v>118983</v>
      </c>
      <c r="P363" s="268" t="s">
        <v>737</v>
      </c>
      <c r="Q363" s="268" t="s">
        <v>703</v>
      </c>
      <c r="R363" s="268"/>
      <c r="S363" s="268"/>
      <c r="T363" s="268"/>
      <c r="U363" s="268"/>
      <c r="V363" s="268" t="s">
        <v>1423</v>
      </c>
      <c r="W363" s="268" t="s">
        <v>1422</v>
      </c>
      <c r="X363" s="268"/>
      <c r="Y363" s="268">
        <v>9163519</v>
      </c>
      <c r="Z363" s="268">
        <v>13</v>
      </c>
      <c r="AA363" s="269">
        <v>44484</v>
      </c>
      <c r="AB363" s="270">
        <v>22.41</v>
      </c>
      <c r="AC363" s="270" t="s">
        <v>696</v>
      </c>
      <c r="AD363" s="270">
        <v>22.41</v>
      </c>
      <c r="AE363" s="268" t="s">
        <v>697</v>
      </c>
      <c r="AF363" s="268">
        <v>2021</v>
      </c>
      <c r="AG363" s="268">
        <v>10</v>
      </c>
    </row>
    <row r="364" spans="1:33">
      <c r="A364" s="268" t="s">
        <v>687</v>
      </c>
      <c r="B364" s="268" t="s">
        <v>1427</v>
      </c>
      <c r="C364" s="269">
        <v>44484</v>
      </c>
      <c r="D364" s="269" t="e">
        <f>VLOOKUP(B364,#REF!,3,0)</f>
        <v>#REF!</v>
      </c>
      <c r="E364" s="269">
        <v>44489</v>
      </c>
      <c r="F364" s="268" t="s">
        <v>614</v>
      </c>
      <c r="G364" s="268">
        <v>63540</v>
      </c>
      <c r="H364" s="268" t="s">
        <v>1368</v>
      </c>
      <c r="I364" s="268" t="s">
        <v>616</v>
      </c>
      <c r="J364" s="268" t="s">
        <v>617</v>
      </c>
      <c r="K364" s="268">
        <v>92140</v>
      </c>
      <c r="L364" s="268">
        <v>2001</v>
      </c>
      <c r="M364" s="268">
        <v>11363</v>
      </c>
      <c r="N364" s="268" t="s">
        <v>614</v>
      </c>
      <c r="O364" s="268">
        <v>118983</v>
      </c>
      <c r="P364" s="268" t="s">
        <v>737</v>
      </c>
      <c r="Q364" s="268" t="s">
        <v>703</v>
      </c>
      <c r="R364" s="268"/>
      <c r="S364" s="268"/>
      <c r="T364" s="268"/>
      <c r="U364" s="268"/>
      <c r="V364" s="268" t="s">
        <v>1423</v>
      </c>
      <c r="W364" s="268" t="s">
        <v>1422</v>
      </c>
      <c r="X364" s="268"/>
      <c r="Y364" s="268">
        <v>9163519</v>
      </c>
      <c r="Z364" s="268">
        <v>7</v>
      </c>
      <c r="AA364" s="269">
        <v>44484</v>
      </c>
      <c r="AB364" s="270">
        <v>45.1</v>
      </c>
      <c r="AC364" s="270" t="s">
        <v>696</v>
      </c>
      <c r="AD364" s="270">
        <v>45.1</v>
      </c>
      <c r="AE364" s="268" t="s">
        <v>697</v>
      </c>
      <c r="AF364" s="268">
        <v>2021</v>
      </c>
      <c r="AG364" s="268">
        <v>10</v>
      </c>
    </row>
    <row r="365" spans="1:33">
      <c r="A365" s="268" t="s">
        <v>687</v>
      </c>
      <c r="B365" s="268" t="s">
        <v>1426</v>
      </c>
      <c r="C365" s="269">
        <v>44484</v>
      </c>
      <c r="D365" s="269" t="e">
        <f>VLOOKUP(B365,#REF!,3,0)</f>
        <v>#REF!</v>
      </c>
      <c r="E365" s="269">
        <v>44489</v>
      </c>
      <c r="F365" s="268" t="s">
        <v>614</v>
      </c>
      <c r="G365" s="268">
        <v>63545</v>
      </c>
      <c r="H365" s="268" t="s">
        <v>1358</v>
      </c>
      <c r="I365" s="268" t="s">
        <v>616</v>
      </c>
      <c r="J365" s="268" t="s">
        <v>617</v>
      </c>
      <c r="K365" s="268">
        <v>92140</v>
      </c>
      <c r="L365" s="268">
        <v>2001</v>
      </c>
      <c r="M365" s="268">
        <v>11363</v>
      </c>
      <c r="N365" s="268" t="s">
        <v>614</v>
      </c>
      <c r="O365" s="268">
        <v>118983</v>
      </c>
      <c r="P365" s="268" t="s">
        <v>737</v>
      </c>
      <c r="Q365" s="268" t="s">
        <v>703</v>
      </c>
      <c r="R365" s="268"/>
      <c r="S365" s="268"/>
      <c r="T365" s="268"/>
      <c r="U365" s="268"/>
      <c r="V365" s="268" t="s">
        <v>1423</v>
      </c>
      <c r="W365" s="268" t="s">
        <v>1422</v>
      </c>
      <c r="X365" s="268"/>
      <c r="Y365" s="268">
        <v>9163519</v>
      </c>
      <c r="Z365" s="268">
        <v>8</v>
      </c>
      <c r="AA365" s="269">
        <v>44484</v>
      </c>
      <c r="AB365" s="270">
        <v>120.27</v>
      </c>
      <c r="AC365" s="270" t="s">
        <v>696</v>
      </c>
      <c r="AD365" s="270">
        <v>120.27</v>
      </c>
      <c r="AE365" s="268" t="s">
        <v>697</v>
      </c>
      <c r="AF365" s="268">
        <v>2021</v>
      </c>
      <c r="AG365" s="268">
        <v>10</v>
      </c>
    </row>
    <row r="366" spans="1:33">
      <c r="A366" s="268" t="s">
        <v>687</v>
      </c>
      <c r="B366" s="268" t="s">
        <v>1425</v>
      </c>
      <c r="C366" s="269">
        <v>44484</v>
      </c>
      <c r="D366" s="269" t="e">
        <f>VLOOKUP(B366,#REF!,3,0)</f>
        <v>#REF!</v>
      </c>
      <c r="E366" s="269">
        <v>44489</v>
      </c>
      <c r="F366" s="268" t="s">
        <v>614</v>
      </c>
      <c r="G366" s="268">
        <v>63550</v>
      </c>
      <c r="H366" s="268" t="s">
        <v>1360</v>
      </c>
      <c r="I366" s="268" t="s">
        <v>616</v>
      </c>
      <c r="J366" s="268" t="s">
        <v>617</v>
      </c>
      <c r="K366" s="268">
        <v>92140</v>
      </c>
      <c r="L366" s="268">
        <v>2001</v>
      </c>
      <c r="M366" s="268">
        <v>11363</v>
      </c>
      <c r="N366" s="268" t="s">
        <v>614</v>
      </c>
      <c r="O366" s="268">
        <v>118983</v>
      </c>
      <c r="P366" s="268" t="s">
        <v>737</v>
      </c>
      <c r="Q366" s="268" t="s">
        <v>703</v>
      </c>
      <c r="R366" s="268"/>
      <c r="S366" s="268"/>
      <c r="T366" s="268"/>
      <c r="U366" s="268"/>
      <c r="V366" s="268" t="s">
        <v>1423</v>
      </c>
      <c r="W366" s="268" t="s">
        <v>1422</v>
      </c>
      <c r="X366" s="268"/>
      <c r="Y366" s="268">
        <v>9163519</v>
      </c>
      <c r="Z366" s="268">
        <v>9</v>
      </c>
      <c r="AA366" s="269">
        <v>44484</v>
      </c>
      <c r="AB366" s="270">
        <v>6.02</v>
      </c>
      <c r="AC366" s="270" t="s">
        <v>696</v>
      </c>
      <c r="AD366" s="270">
        <v>6.02</v>
      </c>
      <c r="AE366" s="268" t="s">
        <v>697</v>
      </c>
      <c r="AF366" s="268">
        <v>2021</v>
      </c>
      <c r="AG366" s="268">
        <v>10</v>
      </c>
    </row>
    <row r="367" spans="1:33">
      <c r="A367" s="268" t="s">
        <v>687</v>
      </c>
      <c r="B367" s="268" t="s">
        <v>1424</v>
      </c>
      <c r="C367" s="269">
        <v>44484</v>
      </c>
      <c r="D367" s="269" t="e">
        <f>VLOOKUP(B367,#REF!,3,0)</f>
        <v>#REF!</v>
      </c>
      <c r="E367" s="269">
        <v>44489</v>
      </c>
      <c r="F367" s="268" t="s">
        <v>614</v>
      </c>
      <c r="G367" s="268">
        <v>63535</v>
      </c>
      <c r="H367" s="268" t="s">
        <v>1356</v>
      </c>
      <c r="I367" s="268" t="s">
        <v>616</v>
      </c>
      <c r="J367" s="268" t="s">
        <v>617</v>
      </c>
      <c r="K367" s="268">
        <v>92140</v>
      </c>
      <c r="L367" s="268">
        <v>2001</v>
      </c>
      <c r="M367" s="268">
        <v>11363</v>
      </c>
      <c r="N367" s="268" t="s">
        <v>614</v>
      </c>
      <c r="O367" s="268">
        <v>118983</v>
      </c>
      <c r="P367" s="268" t="s">
        <v>737</v>
      </c>
      <c r="Q367" s="268" t="s">
        <v>703</v>
      </c>
      <c r="R367" s="268"/>
      <c r="S367" s="268"/>
      <c r="T367" s="268"/>
      <c r="U367" s="268"/>
      <c r="V367" s="268" t="s">
        <v>1423</v>
      </c>
      <c r="W367" s="268" t="s">
        <v>1422</v>
      </c>
      <c r="X367" s="268"/>
      <c r="Y367" s="268">
        <v>9163519</v>
      </c>
      <c r="Z367" s="268">
        <v>6</v>
      </c>
      <c r="AA367" s="269">
        <v>44484</v>
      </c>
      <c r="AB367" s="270">
        <v>75.16</v>
      </c>
      <c r="AC367" s="270" t="s">
        <v>696</v>
      </c>
      <c r="AD367" s="270">
        <v>75.16</v>
      </c>
      <c r="AE367" s="268" t="s">
        <v>697</v>
      </c>
      <c r="AF367" s="268">
        <v>2021</v>
      </c>
      <c r="AG367" s="268">
        <v>10</v>
      </c>
    </row>
    <row r="368" spans="1:33">
      <c r="A368" t="s">
        <v>687</v>
      </c>
      <c r="B368" t="s">
        <v>1259</v>
      </c>
      <c r="C368" s="217">
        <v>44152</v>
      </c>
      <c r="D368" s="217" t="e">
        <f>VLOOKUP(B368,#REF!,3,0)</f>
        <v>#REF!</v>
      </c>
      <c r="E368" s="217">
        <v>44189</v>
      </c>
      <c r="F368" t="s">
        <v>614</v>
      </c>
      <c r="G368">
        <v>18130</v>
      </c>
      <c r="H368" t="s">
        <v>1260</v>
      </c>
      <c r="I368" t="s">
        <v>616</v>
      </c>
      <c r="J368" t="s">
        <v>617</v>
      </c>
      <c r="K368">
        <v>92140</v>
      </c>
      <c r="L368">
        <v>2001</v>
      </c>
      <c r="M368">
        <v>11363</v>
      </c>
      <c r="N368" t="s">
        <v>620</v>
      </c>
      <c r="O368">
        <v>118983</v>
      </c>
      <c r="P368" t="s">
        <v>620</v>
      </c>
      <c r="Q368" t="s">
        <v>620</v>
      </c>
      <c r="V368" t="s">
        <v>1256</v>
      </c>
      <c r="W368">
        <v>944</v>
      </c>
      <c r="Y368" t="s">
        <v>1257</v>
      </c>
      <c r="Z368">
        <v>2</v>
      </c>
      <c r="AA368" s="217">
        <v>44152</v>
      </c>
      <c r="AB368" s="219">
        <v>250000</v>
      </c>
      <c r="AC368" s="219" t="s">
        <v>625</v>
      </c>
      <c r="AD368" s="219">
        <v>1356.93</v>
      </c>
      <c r="AE368" t="s">
        <v>1258</v>
      </c>
      <c r="AF368">
        <v>2020</v>
      </c>
      <c r="AG368">
        <v>11</v>
      </c>
    </row>
    <row r="369" spans="1:33">
      <c r="A369" t="s">
        <v>687</v>
      </c>
      <c r="B369" t="s">
        <v>1254</v>
      </c>
      <c r="C369" s="217">
        <v>44152</v>
      </c>
      <c r="D369" s="217" t="e">
        <f>VLOOKUP(B369,#REF!,3,0)</f>
        <v>#REF!</v>
      </c>
      <c r="E369" s="217">
        <v>44189</v>
      </c>
      <c r="F369" t="s">
        <v>614</v>
      </c>
      <c r="G369">
        <v>74965</v>
      </c>
      <c r="H369" t="s">
        <v>1255</v>
      </c>
      <c r="I369" t="s">
        <v>616</v>
      </c>
      <c r="J369" t="s">
        <v>617</v>
      </c>
      <c r="K369">
        <v>92140</v>
      </c>
      <c r="L369">
        <v>2001</v>
      </c>
      <c r="M369">
        <v>11363</v>
      </c>
      <c r="N369" t="s">
        <v>620</v>
      </c>
      <c r="O369">
        <v>118983</v>
      </c>
      <c r="P369" t="s">
        <v>620</v>
      </c>
      <c r="Q369" t="s">
        <v>620</v>
      </c>
      <c r="V369" t="s">
        <v>1256</v>
      </c>
      <c r="W369">
        <v>944</v>
      </c>
      <c r="Y369" t="s">
        <v>1257</v>
      </c>
      <c r="Z369">
        <v>1</v>
      </c>
      <c r="AA369" s="217">
        <v>44152</v>
      </c>
      <c r="AB369" s="219">
        <v>-250000</v>
      </c>
      <c r="AC369" s="219" t="s">
        <v>625</v>
      </c>
      <c r="AD369" s="219">
        <v>-1356.93</v>
      </c>
      <c r="AE369" t="s">
        <v>1258</v>
      </c>
      <c r="AF369">
        <v>2020</v>
      </c>
      <c r="AG369">
        <v>11</v>
      </c>
    </row>
    <row r="370" spans="1:33">
      <c r="A370" t="s">
        <v>687</v>
      </c>
      <c r="B370" t="s">
        <v>1265</v>
      </c>
      <c r="C370" s="217">
        <v>44165</v>
      </c>
      <c r="D370" s="217" t="e">
        <f>VLOOKUP(B370,#REF!,3,0)</f>
        <v>#REF!</v>
      </c>
      <c r="E370" s="217">
        <v>44189</v>
      </c>
      <c r="F370" t="s">
        <v>614</v>
      </c>
      <c r="G370">
        <v>77630</v>
      </c>
      <c r="H370" t="s">
        <v>1266</v>
      </c>
      <c r="I370" t="s">
        <v>616</v>
      </c>
      <c r="J370" t="s">
        <v>617</v>
      </c>
      <c r="K370">
        <v>92140</v>
      </c>
      <c r="L370">
        <v>2001</v>
      </c>
      <c r="M370">
        <v>11363</v>
      </c>
      <c r="N370" t="s">
        <v>620</v>
      </c>
      <c r="O370">
        <v>118983</v>
      </c>
      <c r="P370" t="s">
        <v>620</v>
      </c>
      <c r="Q370" t="s">
        <v>620</v>
      </c>
      <c r="V370" t="s">
        <v>1263</v>
      </c>
      <c r="W370">
        <v>944</v>
      </c>
      <c r="Y370" t="s">
        <v>1264</v>
      </c>
      <c r="Z370">
        <v>318</v>
      </c>
      <c r="AA370" s="217">
        <v>44165</v>
      </c>
      <c r="AB370" s="219">
        <v>18.850000000000001</v>
      </c>
      <c r="AC370" s="219" t="s">
        <v>696</v>
      </c>
      <c r="AD370" s="219">
        <v>18.850000000000001</v>
      </c>
      <c r="AE370" t="s">
        <v>1258</v>
      </c>
      <c r="AF370">
        <v>2020</v>
      </c>
      <c r="AG370">
        <v>11</v>
      </c>
    </row>
    <row r="371" spans="1:33">
      <c r="A371" t="s">
        <v>687</v>
      </c>
      <c r="B371" t="s">
        <v>1261</v>
      </c>
      <c r="C371" s="217">
        <v>44165</v>
      </c>
      <c r="D371" s="217" t="e">
        <f>VLOOKUP(B371,#REF!,3,0)</f>
        <v>#REF!</v>
      </c>
      <c r="E371" s="217">
        <v>44189</v>
      </c>
      <c r="F371" t="s">
        <v>614</v>
      </c>
      <c r="G371">
        <v>18630</v>
      </c>
      <c r="H371" t="s">
        <v>1262</v>
      </c>
      <c r="I371" t="s">
        <v>616</v>
      </c>
      <c r="J371" t="s">
        <v>617</v>
      </c>
      <c r="K371">
        <v>92140</v>
      </c>
      <c r="L371">
        <v>2001</v>
      </c>
      <c r="M371">
        <v>11363</v>
      </c>
      <c r="N371" t="s">
        <v>620</v>
      </c>
      <c r="O371">
        <v>118983</v>
      </c>
      <c r="P371" t="s">
        <v>620</v>
      </c>
      <c r="Q371" t="s">
        <v>620</v>
      </c>
      <c r="V371" t="s">
        <v>1263</v>
      </c>
      <c r="W371">
        <v>944</v>
      </c>
      <c r="Y371" t="s">
        <v>1264</v>
      </c>
      <c r="Z371">
        <v>317</v>
      </c>
      <c r="AA371" s="217">
        <v>44165</v>
      </c>
      <c r="AB371" s="219">
        <v>-18.850000000000001</v>
      </c>
      <c r="AC371" s="219" t="s">
        <v>696</v>
      </c>
      <c r="AD371" s="219">
        <v>-18.850000000000001</v>
      </c>
      <c r="AE371" t="s">
        <v>1258</v>
      </c>
      <c r="AF371">
        <v>2020</v>
      </c>
      <c r="AG371">
        <v>11</v>
      </c>
    </row>
    <row r="372" spans="1:33">
      <c r="A372" t="s">
        <v>687</v>
      </c>
      <c r="B372" t="s">
        <v>1267</v>
      </c>
      <c r="C372" s="217">
        <v>44196</v>
      </c>
      <c r="D372" s="217" t="e">
        <f>VLOOKUP(B372,#REF!,3,0)</f>
        <v>#REF!</v>
      </c>
      <c r="E372" s="217">
        <v>44263</v>
      </c>
      <c r="F372" t="s">
        <v>614</v>
      </c>
      <c r="G372">
        <v>18630</v>
      </c>
      <c r="H372" t="s">
        <v>1262</v>
      </c>
      <c r="I372" t="s">
        <v>616</v>
      </c>
      <c r="J372" t="s">
        <v>617</v>
      </c>
      <c r="K372">
        <v>92140</v>
      </c>
      <c r="L372">
        <v>2001</v>
      </c>
      <c r="M372">
        <v>11363</v>
      </c>
      <c r="N372" t="s">
        <v>620</v>
      </c>
      <c r="O372">
        <v>118983</v>
      </c>
      <c r="P372" t="s">
        <v>620</v>
      </c>
      <c r="Q372" t="s">
        <v>620</v>
      </c>
      <c r="V372" t="s">
        <v>1263</v>
      </c>
      <c r="W372">
        <v>944</v>
      </c>
      <c r="Y372" t="s">
        <v>1268</v>
      </c>
      <c r="Z372">
        <v>317</v>
      </c>
      <c r="AA372" s="217">
        <v>44196</v>
      </c>
      <c r="AB372" s="219">
        <v>-18.84</v>
      </c>
      <c r="AC372" s="219" t="s">
        <v>696</v>
      </c>
      <c r="AD372" s="219">
        <v>-18.84</v>
      </c>
      <c r="AE372" t="s">
        <v>1258</v>
      </c>
      <c r="AF372">
        <v>2020</v>
      </c>
      <c r="AG372">
        <v>12</v>
      </c>
    </row>
    <row r="373" spans="1:33">
      <c r="A373" t="s">
        <v>687</v>
      </c>
      <c r="B373" t="s">
        <v>1269</v>
      </c>
      <c r="C373" s="217">
        <v>44196</v>
      </c>
      <c r="D373" s="217" t="e">
        <f>VLOOKUP(B373,#REF!,3,0)</f>
        <v>#REF!</v>
      </c>
      <c r="E373" s="217">
        <v>44263</v>
      </c>
      <c r="F373" t="s">
        <v>614</v>
      </c>
      <c r="G373">
        <v>77630</v>
      </c>
      <c r="H373" t="s">
        <v>1266</v>
      </c>
      <c r="I373" t="s">
        <v>616</v>
      </c>
      <c r="J373" t="s">
        <v>617</v>
      </c>
      <c r="K373">
        <v>92140</v>
      </c>
      <c r="L373">
        <v>2001</v>
      </c>
      <c r="M373">
        <v>11363</v>
      </c>
      <c r="N373" t="s">
        <v>620</v>
      </c>
      <c r="O373">
        <v>118983</v>
      </c>
      <c r="P373" t="s">
        <v>620</v>
      </c>
      <c r="Q373" t="s">
        <v>620</v>
      </c>
      <c r="V373" t="s">
        <v>1263</v>
      </c>
      <c r="W373">
        <v>944</v>
      </c>
      <c r="Y373" t="s">
        <v>1268</v>
      </c>
      <c r="Z373">
        <v>318</v>
      </c>
      <c r="AA373" s="217">
        <v>44196</v>
      </c>
      <c r="AB373" s="219">
        <v>18.84</v>
      </c>
      <c r="AC373" s="219" t="s">
        <v>696</v>
      </c>
      <c r="AD373" s="219">
        <v>18.84</v>
      </c>
      <c r="AE373" t="s">
        <v>1258</v>
      </c>
      <c r="AF373">
        <v>2020</v>
      </c>
      <c r="AG373">
        <v>12</v>
      </c>
    </row>
    <row r="374" spans="1:33">
      <c r="A374" t="s">
        <v>687</v>
      </c>
      <c r="B374" t="s">
        <v>1270</v>
      </c>
      <c r="C374" s="217">
        <v>44227</v>
      </c>
      <c r="D374" s="217" t="e">
        <f>VLOOKUP(B374,#REF!,3,0)</f>
        <v>#REF!</v>
      </c>
      <c r="E374" s="217">
        <v>44302</v>
      </c>
      <c r="F374" t="s">
        <v>614</v>
      </c>
      <c r="G374">
        <v>18630</v>
      </c>
      <c r="H374" t="s">
        <v>1262</v>
      </c>
      <c r="I374" t="s">
        <v>616</v>
      </c>
      <c r="J374" t="s">
        <v>617</v>
      </c>
      <c r="K374">
        <v>92140</v>
      </c>
      <c r="L374">
        <v>2001</v>
      </c>
      <c r="M374">
        <v>11363</v>
      </c>
      <c r="N374" t="s">
        <v>620</v>
      </c>
      <c r="O374">
        <v>118983</v>
      </c>
      <c r="P374" t="s">
        <v>620</v>
      </c>
      <c r="Q374" t="s">
        <v>620</v>
      </c>
      <c r="V374" t="s">
        <v>1263</v>
      </c>
      <c r="W374">
        <v>944</v>
      </c>
      <c r="Y374" t="s">
        <v>1271</v>
      </c>
      <c r="Z374">
        <v>311</v>
      </c>
      <c r="AA374" s="217">
        <v>44227</v>
      </c>
      <c r="AB374" s="219">
        <v>-18.850000000000001</v>
      </c>
      <c r="AC374" s="219" t="s">
        <v>696</v>
      </c>
      <c r="AD374" s="219">
        <v>-18.850000000000001</v>
      </c>
      <c r="AE374" t="s">
        <v>1258</v>
      </c>
      <c r="AF374">
        <v>2021</v>
      </c>
      <c r="AG374">
        <v>1</v>
      </c>
    </row>
    <row r="375" spans="1:33">
      <c r="A375" t="s">
        <v>687</v>
      </c>
      <c r="B375" t="s">
        <v>1272</v>
      </c>
      <c r="C375" s="217">
        <v>44227</v>
      </c>
      <c r="D375" s="217" t="e">
        <f>VLOOKUP(B375,#REF!,3,0)</f>
        <v>#REF!</v>
      </c>
      <c r="E375" s="217">
        <v>44302</v>
      </c>
      <c r="F375" t="s">
        <v>614</v>
      </c>
      <c r="G375">
        <v>77630</v>
      </c>
      <c r="H375" t="s">
        <v>1266</v>
      </c>
      <c r="I375" t="s">
        <v>616</v>
      </c>
      <c r="J375" t="s">
        <v>617</v>
      </c>
      <c r="K375">
        <v>92140</v>
      </c>
      <c r="L375">
        <v>2001</v>
      </c>
      <c r="M375">
        <v>11363</v>
      </c>
      <c r="N375" t="s">
        <v>620</v>
      </c>
      <c r="O375">
        <v>118983</v>
      </c>
      <c r="P375" t="s">
        <v>620</v>
      </c>
      <c r="Q375" t="s">
        <v>620</v>
      </c>
      <c r="V375" t="s">
        <v>1263</v>
      </c>
      <c r="W375">
        <v>944</v>
      </c>
      <c r="Y375" t="s">
        <v>1271</v>
      </c>
      <c r="Z375">
        <v>312</v>
      </c>
      <c r="AA375" s="217">
        <v>44227</v>
      </c>
      <c r="AB375" s="219">
        <v>18.850000000000001</v>
      </c>
      <c r="AC375" s="219" t="s">
        <v>696</v>
      </c>
      <c r="AD375" s="219">
        <v>18.850000000000001</v>
      </c>
      <c r="AE375" t="s">
        <v>1258</v>
      </c>
      <c r="AF375">
        <v>2021</v>
      </c>
      <c r="AG375">
        <v>1</v>
      </c>
    </row>
    <row r="376" spans="1:33">
      <c r="A376" t="s">
        <v>687</v>
      </c>
      <c r="B376" t="s">
        <v>1273</v>
      </c>
      <c r="C376" s="217">
        <v>44255</v>
      </c>
      <c r="D376" s="217" t="e">
        <f>VLOOKUP(B376,#REF!,3,0)</f>
        <v>#REF!</v>
      </c>
      <c r="E376" s="217">
        <v>44321</v>
      </c>
      <c r="F376" t="s">
        <v>614</v>
      </c>
      <c r="G376">
        <v>18630</v>
      </c>
      <c r="H376" t="s">
        <v>1262</v>
      </c>
      <c r="I376" t="s">
        <v>616</v>
      </c>
      <c r="J376" t="s">
        <v>617</v>
      </c>
      <c r="K376">
        <v>92140</v>
      </c>
      <c r="L376">
        <v>2001</v>
      </c>
      <c r="M376">
        <v>11363</v>
      </c>
      <c r="N376" t="s">
        <v>620</v>
      </c>
      <c r="O376">
        <v>118983</v>
      </c>
      <c r="P376" t="s">
        <v>620</v>
      </c>
      <c r="Q376" t="s">
        <v>620</v>
      </c>
      <c r="V376" t="s">
        <v>1263</v>
      </c>
      <c r="W376">
        <v>944</v>
      </c>
      <c r="Y376" t="s">
        <v>1274</v>
      </c>
      <c r="Z376">
        <v>311</v>
      </c>
      <c r="AA376" s="217">
        <v>44255</v>
      </c>
      <c r="AB376" s="219">
        <v>-18.850000000000001</v>
      </c>
      <c r="AC376" s="219" t="s">
        <v>696</v>
      </c>
      <c r="AD376" s="219">
        <v>-18.850000000000001</v>
      </c>
      <c r="AE376" t="s">
        <v>1258</v>
      </c>
      <c r="AF376">
        <v>2021</v>
      </c>
      <c r="AG376">
        <v>2</v>
      </c>
    </row>
    <row r="377" spans="1:33">
      <c r="A377" t="s">
        <v>687</v>
      </c>
      <c r="B377" t="s">
        <v>1275</v>
      </c>
      <c r="C377" s="217">
        <v>44255</v>
      </c>
      <c r="D377" s="217" t="e">
        <f>VLOOKUP(B377,#REF!,3,0)</f>
        <v>#REF!</v>
      </c>
      <c r="E377" s="217">
        <v>44321</v>
      </c>
      <c r="F377" t="s">
        <v>614</v>
      </c>
      <c r="G377">
        <v>77630</v>
      </c>
      <c r="H377" t="s">
        <v>1266</v>
      </c>
      <c r="I377" t="s">
        <v>616</v>
      </c>
      <c r="J377" t="s">
        <v>617</v>
      </c>
      <c r="K377">
        <v>92140</v>
      </c>
      <c r="L377">
        <v>2001</v>
      </c>
      <c r="M377">
        <v>11363</v>
      </c>
      <c r="N377" t="s">
        <v>620</v>
      </c>
      <c r="O377">
        <v>118983</v>
      </c>
      <c r="P377" t="s">
        <v>620</v>
      </c>
      <c r="Q377" t="s">
        <v>620</v>
      </c>
      <c r="V377" t="s">
        <v>1263</v>
      </c>
      <c r="W377">
        <v>944</v>
      </c>
      <c r="Y377" t="s">
        <v>1274</v>
      </c>
      <c r="Z377">
        <v>312</v>
      </c>
      <c r="AA377" s="217">
        <v>44255</v>
      </c>
      <c r="AB377" s="219">
        <v>18.850000000000001</v>
      </c>
      <c r="AC377" s="219" t="s">
        <v>696</v>
      </c>
      <c r="AD377" s="219">
        <v>18.850000000000001</v>
      </c>
      <c r="AE377" t="s">
        <v>1258</v>
      </c>
      <c r="AF377">
        <v>2021</v>
      </c>
      <c r="AG377">
        <v>2</v>
      </c>
    </row>
    <row r="378" spans="1:33">
      <c r="A378" t="s">
        <v>687</v>
      </c>
      <c r="B378" t="s">
        <v>1278</v>
      </c>
      <c r="C378" s="217">
        <v>44286</v>
      </c>
      <c r="D378" s="217" t="e">
        <f>VLOOKUP(B378,#REF!,3,0)</f>
        <v>#REF!</v>
      </c>
      <c r="E378" s="217">
        <v>44330</v>
      </c>
      <c r="F378" t="s">
        <v>614</v>
      </c>
      <c r="G378">
        <v>18630</v>
      </c>
      <c r="H378" t="s">
        <v>1262</v>
      </c>
      <c r="I378" t="s">
        <v>616</v>
      </c>
      <c r="J378" t="s">
        <v>617</v>
      </c>
      <c r="K378">
        <v>92140</v>
      </c>
      <c r="L378">
        <v>2001</v>
      </c>
      <c r="M378">
        <v>11363</v>
      </c>
      <c r="N378" t="s">
        <v>620</v>
      </c>
      <c r="O378">
        <v>118983</v>
      </c>
      <c r="P378" t="s">
        <v>620</v>
      </c>
      <c r="Q378" t="s">
        <v>620</v>
      </c>
      <c r="V378" t="s">
        <v>1263</v>
      </c>
      <c r="W378">
        <v>944</v>
      </c>
      <c r="Y378" t="s">
        <v>1277</v>
      </c>
      <c r="Z378">
        <v>307</v>
      </c>
      <c r="AA378" s="217">
        <v>44286</v>
      </c>
      <c r="AB378" s="219">
        <v>-18.850000000000001</v>
      </c>
      <c r="AC378" s="219" t="s">
        <v>696</v>
      </c>
      <c r="AD378" s="219">
        <v>-18.850000000000001</v>
      </c>
      <c r="AE378" t="s">
        <v>1258</v>
      </c>
      <c r="AF378">
        <v>2021</v>
      </c>
      <c r="AG378">
        <v>3</v>
      </c>
    </row>
    <row r="379" spans="1:33">
      <c r="A379" t="s">
        <v>687</v>
      </c>
      <c r="B379" t="s">
        <v>1276</v>
      </c>
      <c r="C379" s="217">
        <v>44286</v>
      </c>
      <c r="D379" s="217" t="e">
        <f>VLOOKUP(B379,#REF!,3,0)</f>
        <v>#REF!</v>
      </c>
      <c r="E379" s="217">
        <v>44330</v>
      </c>
      <c r="F379" t="s">
        <v>614</v>
      </c>
      <c r="G379">
        <v>77630</v>
      </c>
      <c r="H379" t="s">
        <v>1266</v>
      </c>
      <c r="I379" t="s">
        <v>616</v>
      </c>
      <c r="J379" t="s">
        <v>617</v>
      </c>
      <c r="K379">
        <v>92140</v>
      </c>
      <c r="L379">
        <v>2001</v>
      </c>
      <c r="M379">
        <v>11363</v>
      </c>
      <c r="N379" t="s">
        <v>620</v>
      </c>
      <c r="O379">
        <v>118983</v>
      </c>
      <c r="P379" t="s">
        <v>620</v>
      </c>
      <c r="Q379" t="s">
        <v>620</v>
      </c>
      <c r="V379" t="s">
        <v>1263</v>
      </c>
      <c r="W379">
        <v>944</v>
      </c>
      <c r="Y379" t="s">
        <v>1277</v>
      </c>
      <c r="Z379">
        <v>308</v>
      </c>
      <c r="AA379" s="217">
        <v>44286</v>
      </c>
      <c r="AB379" s="219">
        <v>18.850000000000001</v>
      </c>
      <c r="AC379" s="219" t="s">
        <v>696</v>
      </c>
      <c r="AD379" s="219">
        <v>18.850000000000001</v>
      </c>
      <c r="AE379" t="s">
        <v>1258</v>
      </c>
      <c r="AF379">
        <v>2021</v>
      </c>
      <c r="AG379">
        <v>3</v>
      </c>
    </row>
    <row r="380" spans="1:33">
      <c r="A380" t="s">
        <v>687</v>
      </c>
      <c r="B380" t="s">
        <v>1279</v>
      </c>
      <c r="C380" s="217">
        <v>44316</v>
      </c>
      <c r="D380" s="217" t="e">
        <f>VLOOKUP(B380,#REF!,3,0)</f>
        <v>#REF!</v>
      </c>
      <c r="E380" s="217">
        <v>44351</v>
      </c>
      <c r="F380" t="s">
        <v>614</v>
      </c>
      <c r="G380">
        <v>77630</v>
      </c>
      <c r="H380" t="s">
        <v>1266</v>
      </c>
      <c r="I380" t="s">
        <v>616</v>
      </c>
      <c r="J380" t="s">
        <v>617</v>
      </c>
      <c r="K380">
        <v>92140</v>
      </c>
      <c r="L380">
        <v>2001</v>
      </c>
      <c r="M380">
        <v>11363</v>
      </c>
      <c r="N380" t="s">
        <v>620</v>
      </c>
      <c r="O380">
        <v>118983</v>
      </c>
      <c r="P380" t="s">
        <v>620</v>
      </c>
      <c r="Q380" t="s">
        <v>620</v>
      </c>
      <c r="V380" t="s">
        <v>1263</v>
      </c>
      <c r="W380">
        <v>944</v>
      </c>
      <c r="Y380" t="s">
        <v>1280</v>
      </c>
      <c r="Z380">
        <v>308</v>
      </c>
      <c r="AA380" s="217">
        <v>44316</v>
      </c>
      <c r="AB380" s="219">
        <v>18.850000000000001</v>
      </c>
      <c r="AC380" s="219" t="s">
        <v>696</v>
      </c>
      <c r="AD380" s="219">
        <v>18.850000000000001</v>
      </c>
      <c r="AE380" t="s">
        <v>1258</v>
      </c>
      <c r="AF380">
        <v>2021</v>
      </c>
      <c r="AG380">
        <v>4</v>
      </c>
    </row>
    <row r="381" spans="1:33">
      <c r="A381" t="s">
        <v>687</v>
      </c>
      <c r="B381" t="s">
        <v>1281</v>
      </c>
      <c r="C381" s="217">
        <v>44316</v>
      </c>
      <c r="D381" s="217" t="e">
        <f>VLOOKUP(B381,#REF!,3,0)</f>
        <v>#REF!</v>
      </c>
      <c r="E381" s="217">
        <v>44351</v>
      </c>
      <c r="F381" t="s">
        <v>614</v>
      </c>
      <c r="G381">
        <v>18630</v>
      </c>
      <c r="H381" t="s">
        <v>1262</v>
      </c>
      <c r="I381" t="s">
        <v>616</v>
      </c>
      <c r="J381" t="s">
        <v>617</v>
      </c>
      <c r="K381">
        <v>92140</v>
      </c>
      <c r="L381">
        <v>2001</v>
      </c>
      <c r="M381">
        <v>11363</v>
      </c>
      <c r="N381" t="s">
        <v>620</v>
      </c>
      <c r="O381">
        <v>118983</v>
      </c>
      <c r="P381" t="s">
        <v>620</v>
      </c>
      <c r="Q381" t="s">
        <v>620</v>
      </c>
      <c r="V381" t="s">
        <v>1263</v>
      </c>
      <c r="W381">
        <v>944</v>
      </c>
      <c r="Y381" t="s">
        <v>1280</v>
      </c>
      <c r="Z381">
        <v>307</v>
      </c>
      <c r="AA381" s="217">
        <v>44316</v>
      </c>
      <c r="AB381" s="219">
        <v>-18.850000000000001</v>
      </c>
      <c r="AC381" s="219" t="s">
        <v>696</v>
      </c>
      <c r="AD381" s="219">
        <v>-18.850000000000001</v>
      </c>
      <c r="AE381" t="s">
        <v>1258</v>
      </c>
      <c r="AF381">
        <v>2021</v>
      </c>
      <c r="AG381">
        <v>4</v>
      </c>
    </row>
    <row r="382" spans="1:33">
      <c r="A382" s="268" t="s">
        <v>687</v>
      </c>
      <c r="B382" s="268" t="s">
        <v>1421</v>
      </c>
      <c r="C382" s="269">
        <v>44347</v>
      </c>
      <c r="D382" s="269" t="e">
        <f>VLOOKUP(B382,#REF!,3,0)</f>
        <v>#REF!</v>
      </c>
      <c r="E382" s="269">
        <v>44389</v>
      </c>
      <c r="F382" s="268" t="s">
        <v>614</v>
      </c>
      <c r="G382" s="268">
        <v>77630</v>
      </c>
      <c r="H382" s="268" t="s">
        <v>1266</v>
      </c>
      <c r="I382" s="268" t="s">
        <v>616</v>
      </c>
      <c r="J382" s="268" t="s">
        <v>617</v>
      </c>
      <c r="K382" s="268">
        <v>92140</v>
      </c>
      <c r="L382" s="268">
        <v>2001</v>
      </c>
      <c r="M382" s="268">
        <v>11363</v>
      </c>
      <c r="N382" s="268" t="s">
        <v>620</v>
      </c>
      <c r="O382" s="268">
        <v>118983</v>
      </c>
      <c r="P382" s="268" t="s">
        <v>620</v>
      </c>
      <c r="Q382" s="268" t="s">
        <v>620</v>
      </c>
      <c r="R382" s="268"/>
      <c r="S382" s="268"/>
      <c r="T382" s="268"/>
      <c r="U382" s="268"/>
      <c r="V382" s="268" t="s">
        <v>1263</v>
      </c>
      <c r="W382" s="268">
        <v>944</v>
      </c>
      <c r="X382" s="268"/>
      <c r="Y382" s="268" t="s">
        <v>1419</v>
      </c>
      <c r="Z382" s="268">
        <v>308</v>
      </c>
      <c r="AA382" s="269">
        <v>44347</v>
      </c>
      <c r="AB382" s="270">
        <v>18.850000000000001</v>
      </c>
      <c r="AC382" s="270" t="s">
        <v>696</v>
      </c>
      <c r="AD382" s="270">
        <v>18.850000000000001</v>
      </c>
      <c r="AE382" s="268" t="s">
        <v>1258</v>
      </c>
      <c r="AF382" s="268">
        <v>2021</v>
      </c>
      <c r="AG382" s="268">
        <v>5</v>
      </c>
    </row>
    <row r="383" spans="1:33">
      <c r="A383" s="268" t="s">
        <v>687</v>
      </c>
      <c r="B383" s="268" t="s">
        <v>1420</v>
      </c>
      <c r="C383" s="269">
        <v>44347</v>
      </c>
      <c r="D383" s="269" t="e">
        <f>VLOOKUP(B383,#REF!,3,0)</f>
        <v>#REF!</v>
      </c>
      <c r="E383" s="269">
        <v>44389</v>
      </c>
      <c r="F383" s="268" t="s">
        <v>614</v>
      </c>
      <c r="G383" s="268">
        <v>18630</v>
      </c>
      <c r="H383" s="268" t="s">
        <v>1262</v>
      </c>
      <c r="I383" s="268" t="s">
        <v>616</v>
      </c>
      <c r="J383" s="268" t="s">
        <v>617</v>
      </c>
      <c r="K383" s="268">
        <v>92140</v>
      </c>
      <c r="L383" s="268">
        <v>2001</v>
      </c>
      <c r="M383" s="268">
        <v>11363</v>
      </c>
      <c r="N383" s="268" t="s">
        <v>620</v>
      </c>
      <c r="O383" s="268">
        <v>118983</v>
      </c>
      <c r="P383" s="268" t="s">
        <v>620</v>
      </c>
      <c r="Q383" s="268" t="s">
        <v>620</v>
      </c>
      <c r="R383" s="268"/>
      <c r="S383" s="268"/>
      <c r="T383" s="268"/>
      <c r="U383" s="268"/>
      <c r="V383" s="268" t="s">
        <v>1263</v>
      </c>
      <c r="W383" s="268">
        <v>944</v>
      </c>
      <c r="X383" s="268"/>
      <c r="Y383" s="268" t="s">
        <v>1419</v>
      </c>
      <c r="Z383" s="268">
        <v>307</v>
      </c>
      <c r="AA383" s="269">
        <v>44347</v>
      </c>
      <c r="AB383" s="270">
        <v>-18.850000000000001</v>
      </c>
      <c r="AC383" s="270" t="s">
        <v>696</v>
      </c>
      <c r="AD383" s="270">
        <v>-18.850000000000001</v>
      </c>
      <c r="AE383" s="268" t="s">
        <v>1258</v>
      </c>
      <c r="AF383" s="268">
        <v>2021</v>
      </c>
      <c r="AG383" s="268">
        <v>5</v>
      </c>
    </row>
    <row r="384" spans="1:33">
      <c r="A384" s="268" t="s">
        <v>687</v>
      </c>
      <c r="B384" s="268" t="s">
        <v>1418</v>
      </c>
      <c r="C384" s="269">
        <v>44377</v>
      </c>
      <c r="D384" s="269" t="e">
        <f>VLOOKUP(B384,#REF!,3,0)</f>
        <v>#REF!</v>
      </c>
      <c r="E384" s="269">
        <v>44417</v>
      </c>
      <c r="F384" s="268" t="s">
        <v>614</v>
      </c>
      <c r="G384" s="268">
        <v>18630</v>
      </c>
      <c r="H384" s="268" t="s">
        <v>1262</v>
      </c>
      <c r="I384" s="268" t="s">
        <v>616</v>
      </c>
      <c r="J384" s="268" t="s">
        <v>617</v>
      </c>
      <c r="K384" s="268">
        <v>92140</v>
      </c>
      <c r="L384" s="268">
        <v>2001</v>
      </c>
      <c r="M384" s="268">
        <v>11363</v>
      </c>
      <c r="N384" s="268" t="s">
        <v>620</v>
      </c>
      <c r="O384" s="268">
        <v>118983</v>
      </c>
      <c r="P384" s="268" t="s">
        <v>620</v>
      </c>
      <c r="Q384" s="268" t="s">
        <v>620</v>
      </c>
      <c r="R384" s="268"/>
      <c r="S384" s="268"/>
      <c r="T384" s="268"/>
      <c r="U384" s="268"/>
      <c r="V384" s="268" t="s">
        <v>1263</v>
      </c>
      <c r="W384" s="268">
        <v>944</v>
      </c>
      <c r="X384" s="268"/>
      <c r="Y384" s="268" t="s">
        <v>1416</v>
      </c>
      <c r="Z384" s="268">
        <v>305</v>
      </c>
      <c r="AA384" s="269">
        <v>44377</v>
      </c>
      <c r="AB384" s="270">
        <v>-18.850000000000001</v>
      </c>
      <c r="AC384" s="270" t="s">
        <v>696</v>
      </c>
      <c r="AD384" s="270">
        <v>-18.850000000000001</v>
      </c>
      <c r="AE384" s="268" t="s">
        <v>1258</v>
      </c>
      <c r="AF384" s="268">
        <v>2021</v>
      </c>
      <c r="AG384" s="268">
        <v>6</v>
      </c>
    </row>
    <row r="385" spans="1:33">
      <c r="A385" s="268" t="s">
        <v>687</v>
      </c>
      <c r="B385" s="268" t="s">
        <v>1417</v>
      </c>
      <c r="C385" s="269">
        <v>44377</v>
      </c>
      <c r="D385" s="269" t="e">
        <f>VLOOKUP(B385,#REF!,3,0)</f>
        <v>#REF!</v>
      </c>
      <c r="E385" s="269">
        <v>44417</v>
      </c>
      <c r="F385" s="268" t="s">
        <v>614</v>
      </c>
      <c r="G385" s="268">
        <v>77630</v>
      </c>
      <c r="H385" s="268" t="s">
        <v>1266</v>
      </c>
      <c r="I385" s="268" t="s">
        <v>616</v>
      </c>
      <c r="J385" s="268" t="s">
        <v>617</v>
      </c>
      <c r="K385" s="268">
        <v>92140</v>
      </c>
      <c r="L385" s="268">
        <v>2001</v>
      </c>
      <c r="M385" s="268">
        <v>11363</v>
      </c>
      <c r="N385" s="268" t="s">
        <v>620</v>
      </c>
      <c r="O385" s="268">
        <v>118983</v>
      </c>
      <c r="P385" s="268" t="s">
        <v>620</v>
      </c>
      <c r="Q385" s="268" t="s">
        <v>620</v>
      </c>
      <c r="R385" s="268"/>
      <c r="S385" s="268"/>
      <c r="T385" s="268"/>
      <c r="U385" s="268"/>
      <c r="V385" s="268" t="s">
        <v>1263</v>
      </c>
      <c r="W385" s="268">
        <v>944</v>
      </c>
      <c r="X385" s="268"/>
      <c r="Y385" s="268" t="s">
        <v>1416</v>
      </c>
      <c r="Z385" s="268">
        <v>306</v>
      </c>
      <c r="AA385" s="269">
        <v>44377</v>
      </c>
      <c r="AB385" s="270">
        <v>18.850000000000001</v>
      </c>
      <c r="AC385" s="270" t="s">
        <v>696</v>
      </c>
      <c r="AD385" s="270">
        <v>18.850000000000001</v>
      </c>
      <c r="AE385" s="268" t="s">
        <v>1258</v>
      </c>
      <c r="AF385" s="268">
        <v>2021</v>
      </c>
      <c r="AG385" s="268">
        <v>6</v>
      </c>
    </row>
    <row r="386" spans="1:33">
      <c r="A386" s="268" t="s">
        <v>687</v>
      </c>
      <c r="B386" s="268" t="s">
        <v>1415</v>
      </c>
      <c r="C386" s="269">
        <v>44408</v>
      </c>
      <c r="D386" s="269" t="e">
        <f>VLOOKUP(B386,#REF!,3,0)</f>
        <v>#REF!</v>
      </c>
      <c r="E386" s="269">
        <v>44441</v>
      </c>
      <c r="F386" s="268" t="s">
        <v>614</v>
      </c>
      <c r="G386" s="268">
        <v>77630</v>
      </c>
      <c r="H386" s="268" t="s">
        <v>1266</v>
      </c>
      <c r="I386" s="268" t="s">
        <v>616</v>
      </c>
      <c r="J386" s="268" t="s">
        <v>617</v>
      </c>
      <c r="K386" s="268">
        <v>92140</v>
      </c>
      <c r="L386" s="268">
        <v>2001</v>
      </c>
      <c r="M386" s="268">
        <v>11363</v>
      </c>
      <c r="N386" s="268" t="s">
        <v>620</v>
      </c>
      <c r="O386" s="268">
        <v>118983</v>
      </c>
      <c r="P386" s="268" t="s">
        <v>620</v>
      </c>
      <c r="Q386" s="268" t="s">
        <v>620</v>
      </c>
      <c r="R386" s="268"/>
      <c r="S386" s="268"/>
      <c r="T386" s="268"/>
      <c r="U386" s="268"/>
      <c r="V386" s="268" t="s">
        <v>1263</v>
      </c>
      <c r="W386" s="268">
        <v>944</v>
      </c>
      <c r="X386" s="268"/>
      <c r="Y386" s="268" t="s">
        <v>1413</v>
      </c>
      <c r="Z386" s="268">
        <v>300</v>
      </c>
      <c r="AA386" s="269">
        <v>44408</v>
      </c>
      <c r="AB386" s="270">
        <v>18.850000000000001</v>
      </c>
      <c r="AC386" s="270" t="s">
        <v>696</v>
      </c>
      <c r="AD386" s="270">
        <v>18.850000000000001</v>
      </c>
      <c r="AE386" s="268" t="s">
        <v>1258</v>
      </c>
      <c r="AF386" s="268">
        <v>2021</v>
      </c>
      <c r="AG386" s="268">
        <v>7</v>
      </c>
    </row>
    <row r="387" spans="1:33">
      <c r="A387" s="268" t="s">
        <v>687</v>
      </c>
      <c r="B387" s="268" t="s">
        <v>1414</v>
      </c>
      <c r="C387" s="269">
        <v>44408</v>
      </c>
      <c r="D387" s="269" t="e">
        <f>VLOOKUP(B387,#REF!,3,0)</f>
        <v>#REF!</v>
      </c>
      <c r="E387" s="269">
        <v>44441</v>
      </c>
      <c r="F387" s="268" t="s">
        <v>614</v>
      </c>
      <c r="G387" s="268">
        <v>18630</v>
      </c>
      <c r="H387" s="268" t="s">
        <v>1262</v>
      </c>
      <c r="I387" s="268" t="s">
        <v>616</v>
      </c>
      <c r="J387" s="268" t="s">
        <v>617</v>
      </c>
      <c r="K387" s="268">
        <v>92140</v>
      </c>
      <c r="L387" s="268">
        <v>2001</v>
      </c>
      <c r="M387" s="268">
        <v>11363</v>
      </c>
      <c r="N387" s="268" t="s">
        <v>620</v>
      </c>
      <c r="O387" s="268">
        <v>118983</v>
      </c>
      <c r="P387" s="268" t="s">
        <v>620</v>
      </c>
      <c r="Q387" s="268" t="s">
        <v>620</v>
      </c>
      <c r="R387" s="268"/>
      <c r="S387" s="268"/>
      <c r="T387" s="268"/>
      <c r="U387" s="268"/>
      <c r="V387" s="268" t="s">
        <v>1263</v>
      </c>
      <c r="W387" s="268">
        <v>944</v>
      </c>
      <c r="X387" s="268"/>
      <c r="Y387" s="268" t="s">
        <v>1413</v>
      </c>
      <c r="Z387" s="268">
        <v>299</v>
      </c>
      <c r="AA387" s="269">
        <v>44408</v>
      </c>
      <c r="AB387" s="270">
        <v>-18.850000000000001</v>
      </c>
      <c r="AC387" s="270" t="s">
        <v>696</v>
      </c>
      <c r="AD387" s="270">
        <v>-18.850000000000001</v>
      </c>
      <c r="AE387" s="268" t="s">
        <v>1258</v>
      </c>
      <c r="AF387" s="268">
        <v>2021</v>
      </c>
      <c r="AG387" s="268">
        <v>7</v>
      </c>
    </row>
    <row r="388" spans="1:33">
      <c r="A388" s="268" t="s">
        <v>687</v>
      </c>
      <c r="B388" s="268" t="s">
        <v>1412</v>
      </c>
      <c r="C388" s="269">
        <v>44439</v>
      </c>
      <c r="D388" s="269" t="e">
        <f>VLOOKUP(B388,#REF!,3,0)</f>
        <v>#REF!</v>
      </c>
      <c r="E388" s="269">
        <v>44468</v>
      </c>
      <c r="F388" s="268" t="s">
        <v>614</v>
      </c>
      <c r="G388" s="268">
        <v>18630</v>
      </c>
      <c r="H388" s="268" t="s">
        <v>1262</v>
      </c>
      <c r="I388" s="268" t="s">
        <v>616</v>
      </c>
      <c r="J388" s="268" t="s">
        <v>617</v>
      </c>
      <c r="K388" s="268">
        <v>92140</v>
      </c>
      <c r="L388" s="268">
        <v>2001</v>
      </c>
      <c r="M388" s="268">
        <v>11363</v>
      </c>
      <c r="N388" s="268" t="s">
        <v>620</v>
      </c>
      <c r="O388" s="268">
        <v>118983</v>
      </c>
      <c r="P388" s="268" t="s">
        <v>620</v>
      </c>
      <c r="Q388" s="268" t="s">
        <v>620</v>
      </c>
      <c r="R388" s="268"/>
      <c r="S388" s="268"/>
      <c r="T388" s="268"/>
      <c r="U388" s="268"/>
      <c r="V388" s="268" t="s">
        <v>1263</v>
      </c>
      <c r="W388" s="268">
        <v>944</v>
      </c>
      <c r="X388" s="268"/>
      <c r="Y388" s="268" t="s">
        <v>1410</v>
      </c>
      <c r="Z388" s="268">
        <v>297</v>
      </c>
      <c r="AA388" s="269">
        <v>44439</v>
      </c>
      <c r="AB388" s="270">
        <v>-18.850000000000001</v>
      </c>
      <c r="AC388" s="270" t="s">
        <v>696</v>
      </c>
      <c r="AD388" s="270">
        <v>-18.850000000000001</v>
      </c>
      <c r="AE388" s="268" t="s">
        <v>1258</v>
      </c>
      <c r="AF388" s="268">
        <v>2021</v>
      </c>
      <c r="AG388" s="268">
        <v>8</v>
      </c>
    </row>
    <row r="389" spans="1:33">
      <c r="A389" s="268" t="s">
        <v>687</v>
      </c>
      <c r="B389" s="268" t="s">
        <v>1411</v>
      </c>
      <c r="C389" s="269">
        <v>44439</v>
      </c>
      <c r="D389" s="269" t="e">
        <f>VLOOKUP(B389,#REF!,3,0)</f>
        <v>#REF!</v>
      </c>
      <c r="E389" s="269">
        <v>44468</v>
      </c>
      <c r="F389" s="268" t="s">
        <v>614</v>
      </c>
      <c r="G389" s="268">
        <v>77630</v>
      </c>
      <c r="H389" s="268" t="s">
        <v>1266</v>
      </c>
      <c r="I389" s="268" t="s">
        <v>616</v>
      </c>
      <c r="J389" s="268" t="s">
        <v>617</v>
      </c>
      <c r="K389" s="268">
        <v>92140</v>
      </c>
      <c r="L389" s="268">
        <v>2001</v>
      </c>
      <c r="M389" s="268">
        <v>11363</v>
      </c>
      <c r="N389" s="268" t="s">
        <v>620</v>
      </c>
      <c r="O389" s="268">
        <v>118983</v>
      </c>
      <c r="P389" s="268" t="s">
        <v>620</v>
      </c>
      <c r="Q389" s="268" t="s">
        <v>620</v>
      </c>
      <c r="R389" s="268"/>
      <c r="S389" s="268"/>
      <c r="T389" s="268"/>
      <c r="U389" s="268"/>
      <c r="V389" s="268" t="s">
        <v>1263</v>
      </c>
      <c r="W389" s="268">
        <v>944</v>
      </c>
      <c r="X389" s="268"/>
      <c r="Y389" s="268" t="s">
        <v>1410</v>
      </c>
      <c r="Z389" s="268">
        <v>298</v>
      </c>
      <c r="AA389" s="269">
        <v>44439</v>
      </c>
      <c r="AB389" s="270">
        <v>18.850000000000001</v>
      </c>
      <c r="AC389" s="270" t="s">
        <v>696</v>
      </c>
      <c r="AD389" s="270">
        <v>18.850000000000001</v>
      </c>
      <c r="AE389" s="268" t="s">
        <v>1258</v>
      </c>
      <c r="AF389" s="268">
        <v>2021</v>
      </c>
      <c r="AG389" s="268">
        <v>8</v>
      </c>
    </row>
    <row r="390" spans="1:33">
      <c r="A390" s="268" t="s">
        <v>687</v>
      </c>
      <c r="B390" s="268" t="s">
        <v>1409</v>
      </c>
      <c r="C390" s="269">
        <v>44469</v>
      </c>
      <c r="D390" s="269" t="e">
        <f>VLOOKUP(B390,#REF!,3,0)</f>
        <v>#REF!</v>
      </c>
      <c r="E390" s="269">
        <v>44496</v>
      </c>
      <c r="F390" s="268" t="s">
        <v>614</v>
      </c>
      <c r="G390" s="268">
        <v>18630</v>
      </c>
      <c r="H390" s="268" t="s">
        <v>1262</v>
      </c>
      <c r="I390" s="268" t="s">
        <v>616</v>
      </c>
      <c r="J390" s="268" t="s">
        <v>617</v>
      </c>
      <c r="K390" s="268">
        <v>92140</v>
      </c>
      <c r="L390" s="268">
        <v>2001</v>
      </c>
      <c r="M390" s="268">
        <v>11363</v>
      </c>
      <c r="N390" s="268" t="s">
        <v>620</v>
      </c>
      <c r="O390" s="268">
        <v>118983</v>
      </c>
      <c r="P390" s="268" t="s">
        <v>620</v>
      </c>
      <c r="Q390" s="268" t="s">
        <v>620</v>
      </c>
      <c r="R390" s="268"/>
      <c r="S390" s="268"/>
      <c r="T390" s="268"/>
      <c r="U390" s="268"/>
      <c r="V390" s="268" t="s">
        <v>1263</v>
      </c>
      <c r="W390" s="268">
        <v>944</v>
      </c>
      <c r="X390" s="268"/>
      <c r="Y390" s="268" t="s">
        <v>1407</v>
      </c>
      <c r="Z390" s="268">
        <v>289</v>
      </c>
      <c r="AA390" s="269">
        <v>44469</v>
      </c>
      <c r="AB390" s="270">
        <v>-18.850000000000001</v>
      </c>
      <c r="AC390" s="270" t="s">
        <v>696</v>
      </c>
      <c r="AD390" s="270">
        <v>-18.850000000000001</v>
      </c>
      <c r="AE390" s="268" t="s">
        <v>1258</v>
      </c>
      <c r="AF390" s="268">
        <v>2021</v>
      </c>
      <c r="AG390" s="268">
        <v>9</v>
      </c>
    </row>
    <row r="391" spans="1:33">
      <c r="A391" s="268" t="s">
        <v>687</v>
      </c>
      <c r="B391" s="268" t="s">
        <v>1408</v>
      </c>
      <c r="C391" s="269">
        <v>44469</v>
      </c>
      <c r="D391" s="269" t="e">
        <f>VLOOKUP(B391,#REF!,3,0)</f>
        <v>#REF!</v>
      </c>
      <c r="E391" s="269">
        <v>44496</v>
      </c>
      <c r="F391" s="268" t="s">
        <v>614</v>
      </c>
      <c r="G391" s="268">
        <v>77630</v>
      </c>
      <c r="H391" s="268" t="s">
        <v>1266</v>
      </c>
      <c r="I391" s="268" t="s">
        <v>616</v>
      </c>
      <c r="J391" s="268" t="s">
        <v>617</v>
      </c>
      <c r="K391" s="268">
        <v>92140</v>
      </c>
      <c r="L391" s="268">
        <v>2001</v>
      </c>
      <c r="M391" s="268">
        <v>11363</v>
      </c>
      <c r="N391" s="268" t="s">
        <v>620</v>
      </c>
      <c r="O391" s="268">
        <v>118983</v>
      </c>
      <c r="P391" s="268" t="s">
        <v>620</v>
      </c>
      <c r="Q391" s="268" t="s">
        <v>620</v>
      </c>
      <c r="R391" s="268"/>
      <c r="S391" s="268"/>
      <c r="T391" s="268"/>
      <c r="U391" s="268"/>
      <c r="V391" s="268" t="s">
        <v>1263</v>
      </c>
      <c r="W391" s="268">
        <v>944</v>
      </c>
      <c r="X391" s="268"/>
      <c r="Y391" s="268" t="s">
        <v>1407</v>
      </c>
      <c r="Z391" s="268">
        <v>290</v>
      </c>
      <c r="AA391" s="269">
        <v>44469</v>
      </c>
      <c r="AB391" s="270">
        <v>18.850000000000001</v>
      </c>
      <c r="AC391" s="270" t="s">
        <v>696</v>
      </c>
      <c r="AD391" s="270">
        <v>18.850000000000001</v>
      </c>
      <c r="AE391" s="268" t="s">
        <v>1258</v>
      </c>
      <c r="AF391" s="268">
        <v>2021</v>
      </c>
      <c r="AG391" s="268">
        <v>9</v>
      </c>
    </row>
    <row r="392" spans="1:33" hidden="1">
      <c r="A392" t="s">
        <v>687</v>
      </c>
      <c r="B392" t="s">
        <v>732</v>
      </c>
      <c r="C392" s="217">
        <v>43800</v>
      </c>
      <c r="D392" s="217" t="e">
        <f>VLOOKUP(B392,#REF!,3,0)</f>
        <v>#REF!</v>
      </c>
      <c r="E392" s="217">
        <v>43826</v>
      </c>
      <c r="F392" t="s">
        <v>614</v>
      </c>
      <c r="G392">
        <v>14081</v>
      </c>
      <c r="H392" t="s">
        <v>733</v>
      </c>
      <c r="I392" t="s">
        <v>616</v>
      </c>
      <c r="J392" t="s">
        <v>617</v>
      </c>
      <c r="K392">
        <v>92140</v>
      </c>
      <c r="L392">
        <v>2001</v>
      </c>
      <c r="M392">
        <v>11363</v>
      </c>
      <c r="N392" t="s">
        <v>620</v>
      </c>
      <c r="O392">
        <v>118983</v>
      </c>
      <c r="P392" t="s">
        <v>620</v>
      </c>
      <c r="Q392" t="s">
        <v>620</v>
      </c>
      <c r="V392" t="s">
        <v>729</v>
      </c>
      <c r="Y392" t="s">
        <v>730</v>
      </c>
      <c r="Z392">
        <v>4</v>
      </c>
      <c r="AA392" s="217">
        <v>43800</v>
      </c>
      <c r="AB392" s="219">
        <v>700000</v>
      </c>
      <c r="AC392" s="219" t="s">
        <v>696</v>
      </c>
      <c r="AD392" s="219">
        <v>700000</v>
      </c>
      <c r="AE392" t="s">
        <v>731</v>
      </c>
      <c r="AF392">
        <v>2019</v>
      </c>
      <c r="AG392">
        <v>12</v>
      </c>
    </row>
    <row r="393" spans="1:33" hidden="1">
      <c r="A393" t="s">
        <v>687</v>
      </c>
      <c r="B393" t="s">
        <v>727</v>
      </c>
      <c r="C393" s="217">
        <v>43800</v>
      </c>
      <c r="D393" s="217" t="e">
        <f>VLOOKUP(B393,#REF!,3,0)</f>
        <v>#REF!</v>
      </c>
      <c r="E393" s="217">
        <v>43826</v>
      </c>
      <c r="F393" t="s">
        <v>614</v>
      </c>
      <c r="G393">
        <v>51005</v>
      </c>
      <c r="H393" t="s">
        <v>728</v>
      </c>
      <c r="I393" t="s">
        <v>616</v>
      </c>
      <c r="J393" t="s">
        <v>617</v>
      </c>
      <c r="K393">
        <v>92140</v>
      </c>
      <c r="L393">
        <v>2001</v>
      </c>
      <c r="M393">
        <v>11363</v>
      </c>
      <c r="N393" t="s">
        <v>620</v>
      </c>
      <c r="O393">
        <v>118983</v>
      </c>
      <c r="P393" t="s">
        <v>620</v>
      </c>
      <c r="Q393" t="s">
        <v>620</v>
      </c>
      <c r="V393" t="s">
        <v>729</v>
      </c>
      <c r="Y393" t="s">
        <v>730</v>
      </c>
      <c r="Z393">
        <v>3</v>
      </c>
      <c r="AA393" s="217">
        <v>43800</v>
      </c>
      <c r="AB393" s="219">
        <v>-700000</v>
      </c>
      <c r="AC393" s="219" t="s">
        <v>696</v>
      </c>
      <c r="AD393" s="219">
        <v>-700000</v>
      </c>
      <c r="AE393" t="s">
        <v>731</v>
      </c>
      <c r="AF393">
        <v>2019</v>
      </c>
      <c r="AG393">
        <v>12</v>
      </c>
    </row>
    <row r="394" spans="1:33" hidden="1">
      <c r="A394" t="s">
        <v>687</v>
      </c>
      <c r="B394" t="s">
        <v>1282</v>
      </c>
      <c r="C394" s="217">
        <v>44277</v>
      </c>
      <c r="D394" s="217" t="e">
        <f>VLOOKUP(B394,#REF!,3,0)</f>
        <v>#REF!</v>
      </c>
      <c r="E394" s="217">
        <v>44285</v>
      </c>
      <c r="F394" t="s">
        <v>614</v>
      </c>
      <c r="G394">
        <v>51005</v>
      </c>
      <c r="H394" t="s">
        <v>728</v>
      </c>
      <c r="I394" t="s">
        <v>616</v>
      </c>
      <c r="J394" t="s">
        <v>617</v>
      </c>
      <c r="K394">
        <v>92140</v>
      </c>
      <c r="L394">
        <v>2001</v>
      </c>
      <c r="M394">
        <v>11363</v>
      </c>
      <c r="N394" t="s">
        <v>620</v>
      </c>
      <c r="O394">
        <v>118983</v>
      </c>
      <c r="P394" t="s">
        <v>620</v>
      </c>
      <c r="Q394" t="s">
        <v>620</v>
      </c>
      <c r="V394" t="s">
        <v>729</v>
      </c>
      <c r="Y394" t="s">
        <v>1283</v>
      </c>
      <c r="Z394">
        <v>1</v>
      </c>
      <c r="AA394" s="217">
        <v>44277</v>
      </c>
      <c r="AB394" s="219">
        <v>-300000</v>
      </c>
      <c r="AC394" s="219" t="s">
        <v>696</v>
      </c>
      <c r="AD394" s="219">
        <v>-300000</v>
      </c>
      <c r="AE394" t="s">
        <v>731</v>
      </c>
      <c r="AF394">
        <v>2021</v>
      </c>
      <c r="AG394">
        <v>3</v>
      </c>
    </row>
    <row r="395" spans="1:33" hidden="1">
      <c r="A395" t="s">
        <v>687</v>
      </c>
      <c r="B395" t="s">
        <v>1284</v>
      </c>
      <c r="C395" s="217">
        <v>44277</v>
      </c>
      <c r="D395" s="217" t="e">
        <f>VLOOKUP(B395,#REF!,3,0)</f>
        <v>#REF!</v>
      </c>
      <c r="E395" s="217">
        <v>44285</v>
      </c>
      <c r="F395" t="s">
        <v>614</v>
      </c>
      <c r="G395">
        <v>14081</v>
      </c>
      <c r="H395" t="s">
        <v>733</v>
      </c>
      <c r="I395" t="s">
        <v>616</v>
      </c>
      <c r="J395" t="s">
        <v>617</v>
      </c>
      <c r="K395">
        <v>92140</v>
      </c>
      <c r="L395">
        <v>2001</v>
      </c>
      <c r="M395">
        <v>11363</v>
      </c>
      <c r="N395" t="s">
        <v>620</v>
      </c>
      <c r="O395">
        <v>118983</v>
      </c>
      <c r="P395" t="s">
        <v>620</v>
      </c>
      <c r="Q395" t="s">
        <v>620</v>
      </c>
      <c r="V395" t="s">
        <v>729</v>
      </c>
      <c r="Y395" t="s">
        <v>1283</v>
      </c>
      <c r="Z395">
        <v>2</v>
      </c>
      <c r="AA395" s="217">
        <v>44277</v>
      </c>
      <c r="AB395" s="219">
        <v>300000</v>
      </c>
      <c r="AC395" s="219" t="s">
        <v>696</v>
      </c>
      <c r="AD395" s="219">
        <v>300000</v>
      </c>
      <c r="AE395" t="s">
        <v>731</v>
      </c>
      <c r="AF395">
        <v>2021</v>
      </c>
      <c r="AG395">
        <v>3</v>
      </c>
    </row>
    <row r="396" spans="1:33">
      <c r="A396" t="s">
        <v>734</v>
      </c>
      <c r="B396" t="s">
        <v>735</v>
      </c>
      <c r="C396" s="217">
        <v>43982</v>
      </c>
      <c r="D396" s="217" t="e">
        <f>VLOOKUP(B396,#REF!,3,0)</f>
        <v>#REF!</v>
      </c>
      <c r="E396" s="217">
        <v>43986</v>
      </c>
      <c r="F396" t="s">
        <v>614</v>
      </c>
      <c r="G396">
        <v>71405</v>
      </c>
      <c r="H396" t="s">
        <v>736</v>
      </c>
      <c r="I396" t="s">
        <v>616</v>
      </c>
      <c r="J396" t="s">
        <v>617</v>
      </c>
      <c r="K396">
        <v>92140</v>
      </c>
      <c r="L396">
        <v>2001</v>
      </c>
      <c r="M396">
        <v>11363</v>
      </c>
      <c r="N396" t="s">
        <v>614</v>
      </c>
      <c r="O396">
        <v>118983</v>
      </c>
      <c r="P396" t="s">
        <v>737</v>
      </c>
      <c r="Q396" t="s">
        <v>738</v>
      </c>
      <c r="V396" t="s">
        <v>739</v>
      </c>
      <c r="W396" t="s">
        <v>739</v>
      </c>
      <c r="Y396" t="s">
        <v>740</v>
      </c>
      <c r="Z396">
        <v>177</v>
      </c>
      <c r="AA396" s="217">
        <v>43982</v>
      </c>
      <c r="AB396" s="219">
        <v>313701.13</v>
      </c>
      <c r="AC396" s="219" t="s">
        <v>625</v>
      </c>
      <c r="AD396" s="219">
        <v>1638.13</v>
      </c>
      <c r="AE396" t="s">
        <v>741</v>
      </c>
      <c r="AF396">
        <v>2020</v>
      </c>
      <c r="AG396">
        <v>5</v>
      </c>
    </row>
    <row r="397" spans="1:33">
      <c r="A397" t="s">
        <v>734</v>
      </c>
      <c r="B397" t="s">
        <v>869</v>
      </c>
      <c r="C397" s="217">
        <v>44012</v>
      </c>
      <c r="D397" s="217" t="e">
        <f>VLOOKUP(B397,#REF!,3,0)</f>
        <v>#REF!</v>
      </c>
      <c r="E397" s="217">
        <v>44014</v>
      </c>
      <c r="F397" t="s">
        <v>614</v>
      </c>
      <c r="G397">
        <v>71405</v>
      </c>
      <c r="H397" t="s">
        <v>736</v>
      </c>
      <c r="I397" t="s">
        <v>616</v>
      </c>
      <c r="J397" t="s">
        <v>617</v>
      </c>
      <c r="K397">
        <v>92140</v>
      </c>
      <c r="L397">
        <v>2001</v>
      </c>
      <c r="M397">
        <v>11363</v>
      </c>
      <c r="N397" t="s">
        <v>614</v>
      </c>
      <c r="O397">
        <v>118983</v>
      </c>
      <c r="P397" t="s">
        <v>737</v>
      </c>
      <c r="Q397" t="s">
        <v>738</v>
      </c>
      <c r="V397" t="s">
        <v>739</v>
      </c>
      <c r="W397" t="s">
        <v>739</v>
      </c>
      <c r="Y397" t="s">
        <v>868</v>
      </c>
      <c r="Z397">
        <v>177</v>
      </c>
      <c r="AA397" s="217">
        <v>44012</v>
      </c>
      <c r="AB397" s="219">
        <v>248610.3</v>
      </c>
      <c r="AC397" s="219" t="s">
        <v>625</v>
      </c>
      <c r="AD397" s="219">
        <v>1334.9</v>
      </c>
      <c r="AE397" t="s">
        <v>741</v>
      </c>
      <c r="AF397">
        <v>2020</v>
      </c>
      <c r="AG397">
        <v>6</v>
      </c>
    </row>
    <row r="398" spans="1:33">
      <c r="A398" t="s">
        <v>734</v>
      </c>
      <c r="B398" t="s">
        <v>867</v>
      </c>
      <c r="C398" s="217">
        <v>44043</v>
      </c>
      <c r="D398" s="217" t="e">
        <f>VLOOKUP(B398,#REF!,3,0)</f>
        <v>#REF!</v>
      </c>
      <c r="E398" s="217">
        <v>44047</v>
      </c>
      <c r="F398" t="s">
        <v>614</v>
      </c>
      <c r="G398">
        <v>71405</v>
      </c>
      <c r="H398" t="s">
        <v>736</v>
      </c>
      <c r="I398" t="s">
        <v>616</v>
      </c>
      <c r="J398" t="s">
        <v>617</v>
      </c>
      <c r="K398">
        <v>92140</v>
      </c>
      <c r="L398">
        <v>2001</v>
      </c>
      <c r="M398">
        <v>11363</v>
      </c>
      <c r="N398" t="s">
        <v>614</v>
      </c>
      <c r="O398">
        <v>118983</v>
      </c>
      <c r="P398" t="s">
        <v>737</v>
      </c>
      <c r="Q398" t="s">
        <v>738</v>
      </c>
      <c r="V398" t="s">
        <v>739</v>
      </c>
      <c r="W398" t="s">
        <v>739</v>
      </c>
      <c r="Y398" t="s">
        <v>866</v>
      </c>
      <c r="Z398">
        <v>171</v>
      </c>
      <c r="AA398" s="217">
        <v>44043</v>
      </c>
      <c r="AB398" s="219">
        <v>334142.32</v>
      </c>
      <c r="AC398" s="219" t="s">
        <v>625</v>
      </c>
      <c r="AD398" s="219">
        <v>1799.47</v>
      </c>
      <c r="AE398" t="s">
        <v>741</v>
      </c>
      <c r="AF398">
        <v>2020</v>
      </c>
      <c r="AG398">
        <v>7</v>
      </c>
    </row>
    <row r="399" spans="1:33">
      <c r="A399" t="s">
        <v>734</v>
      </c>
      <c r="B399" t="s">
        <v>865</v>
      </c>
      <c r="C399" s="217">
        <v>44074</v>
      </c>
      <c r="D399" s="217" t="e">
        <f>VLOOKUP(B399,#REF!,3,0)</f>
        <v>#REF!</v>
      </c>
      <c r="E399" s="217">
        <v>44078</v>
      </c>
      <c r="F399" t="s">
        <v>614</v>
      </c>
      <c r="G399">
        <v>71405</v>
      </c>
      <c r="H399" t="s">
        <v>736</v>
      </c>
      <c r="I399" t="s">
        <v>616</v>
      </c>
      <c r="J399" t="s">
        <v>617</v>
      </c>
      <c r="K399">
        <v>92140</v>
      </c>
      <c r="L399">
        <v>2001</v>
      </c>
      <c r="M399">
        <v>11363</v>
      </c>
      <c r="N399" t="s">
        <v>614</v>
      </c>
      <c r="O399">
        <v>118983</v>
      </c>
      <c r="P399" t="s">
        <v>737</v>
      </c>
      <c r="Q399" t="s">
        <v>738</v>
      </c>
      <c r="V399" t="s">
        <v>739</v>
      </c>
      <c r="W399" t="s">
        <v>739</v>
      </c>
      <c r="Y399" t="s">
        <v>864</v>
      </c>
      <c r="Z399">
        <v>172</v>
      </c>
      <c r="AA399" s="217">
        <v>44074</v>
      </c>
      <c r="AB399" s="219">
        <v>334093.56</v>
      </c>
      <c r="AC399" s="219" t="s">
        <v>625</v>
      </c>
      <c r="AD399" s="219">
        <v>1803.57</v>
      </c>
      <c r="AE399" t="s">
        <v>741</v>
      </c>
      <c r="AF399">
        <v>2020</v>
      </c>
      <c r="AG399">
        <v>8</v>
      </c>
    </row>
    <row r="400" spans="1:33">
      <c r="A400" t="s">
        <v>734</v>
      </c>
      <c r="B400" t="s">
        <v>863</v>
      </c>
      <c r="C400" s="217">
        <v>44104</v>
      </c>
      <c r="D400" s="217" t="e">
        <f>VLOOKUP(B400,#REF!,3,0)</f>
        <v>#REF!</v>
      </c>
      <c r="E400" s="217">
        <v>44106</v>
      </c>
      <c r="F400" t="s">
        <v>614</v>
      </c>
      <c r="G400">
        <v>71405</v>
      </c>
      <c r="H400" t="s">
        <v>736</v>
      </c>
      <c r="I400" t="s">
        <v>616</v>
      </c>
      <c r="J400" t="s">
        <v>617</v>
      </c>
      <c r="K400">
        <v>92140</v>
      </c>
      <c r="L400">
        <v>2001</v>
      </c>
      <c r="M400">
        <v>11363</v>
      </c>
      <c r="N400" t="s">
        <v>614</v>
      </c>
      <c r="O400">
        <v>118983</v>
      </c>
      <c r="P400" t="s">
        <v>737</v>
      </c>
      <c r="Q400" t="s">
        <v>738</v>
      </c>
      <c r="V400" t="s">
        <v>739</v>
      </c>
      <c r="W400" t="s">
        <v>739</v>
      </c>
      <c r="Y400" t="s">
        <v>862</v>
      </c>
      <c r="Z400">
        <v>178</v>
      </c>
      <c r="AA400" s="217">
        <v>44104</v>
      </c>
      <c r="AB400" s="219">
        <v>397673.87</v>
      </c>
      <c r="AC400" s="219" t="s">
        <v>625</v>
      </c>
      <c r="AD400" s="219">
        <v>2135.5</v>
      </c>
      <c r="AE400" t="s">
        <v>741</v>
      </c>
      <c r="AF400">
        <v>2020</v>
      </c>
      <c r="AG400">
        <v>9</v>
      </c>
    </row>
    <row r="401" spans="1:33">
      <c r="A401" t="s">
        <v>734</v>
      </c>
      <c r="B401" t="s">
        <v>861</v>
      </c>
      <c r="C401" s="217">
        <v>44135</v>
      </c>
      <c r="D401" s="217" t="e">
        <f>VLOOKUP(B401,#REF!,3,0)</f>
        <v>#REF!</v>
      </c>
      <c r="E401" s="217">
        <v>44138</v>
      </c>
      <c r="F401" t="s">
        <v>614</v>
      </c>
      <c r="G401">
        <v>71405</v>
      </c>
      <c r="H401" t="s">
        <v>736</v>
      </c>
      <c r="I401" t="s">
        <v>616</v>
      </c>
      <c r="J401" t="s">
        <v>617</v>
      </c>
      <c r="K401">
        <v>92140</v>
      </c>
      <c r="L401">
        <v>2001</v>
      </c>
      <c r="M401">
        <v>11363</v>
      </c>
      <c r="N401" t="s">
        <v>614</v>
      </c>
      <c r="O401">
        <v>118983</v>
      </c>
      <c r="P401" t="s">
        <v>737</v>
      </c>
      <c r="Q401" t="s">
        <v>738</v>
      </c>
      <c r="V401" t="s">
        <v>739</v>
      </c>
      <c r="W401" t="s">
        <v>739</v>
      </c>
      <c r="Y401" t="s">
        <v>860</v>
      </c>
      <c r="Z401">
        <v>175</v>
      </c>
      <c r="AA401" s="217">
        <v>44135</v>
      </c>
      <c r="AB401" s="219">
        <v>490696.16</v>
      </c>
      <c r="AC401" s="219" t="s">
        <v>625</v>
      </c>
      <c r="AD401" s="219">
        <v>2652.12</v>
      </c>
      <c r="AE401" t="s">
        <v>741</v>
      </c>
      <c r="AF401">
        <v>2020</v>
      </c>
      <c r="AG401">
        <v>10</v>
      </c>
    </row>
    <row r="402" spans="1:33">
      <c r="A402" t="s">
        <v>734</v>
      </c>
      <c r="B402" t="s">
        <v>1285</v>
      </c>
      <c r="C402" s="217">
        <v>44165</v>
      </c>
      <c r="D402" s="217" t="e">
        <f>VLOOKUP(B402,#REF!,3,0)</f>
        <v>#REF!</v>
      </c>
      <c r="E402" s="217">
        <v>44165</v>
      </c>
      <c r="F402" t="s">
        <v>614</v>
      </c>
      <c r="G402">
        <v>71405</v>
      </c>
      <c r="H402" t="s">
        <v>736</v>
      </c>
      <c r="I402" t="s">
        <v>616</v>
      </c>
      <c r="J402" t="s">
        <v>617</v>
      </c>
      <c r="K402">
        <v>92140</v>
      </c>
      <c r="L402">
        <v>2001</v>
      </c>
      <c r="M402">
        <v>11363</v>
      </c>
      <c r="N402" t="s">
        <v>614</v>
      </c>
      <c r="O402">
        <v>118983</v>
      </c>
      <c r="P402" t="s">
        <v>737</v>
      </c>
      <c r="Q402" t="s">
        <v>738</v>
      </c>
      <c r="V402" t="s">
        <v>739</v>
      </c>
      <c r="W402" t="s">
        <v>739</v>
      </c>
      <c r="Y402" t="s">
        <v>1286</v>
      </c>
      <c r="Z402">
        <v>174</v>
      </c>
      <c r="AA402" s="217">
        <v>44165</v>
      </c>
      <c r="AB402" s="219">
        <v>841751.6</v>
      </c>
      <c r="AC402" s="219" t="s">
        <v>625</v>
      </c>
      <c r="AD402" s="219">
        <v>4568.7700000000004</v>
      </c>
      <c r="AE402" t="s">
        <v>741</v>
      </c>
      <c r="AF402">
        <v>2020</v>
      </c>
      <c r="AG402">
        <v>11</v>
      </c>
    </row>
    <row r="403" spans="1:33">
      <c r="A403" t="s">
        <v>734</v>
      </c>
      <c r="B403" t="s">
        <v>1287</v>
      </c>
      <c r="C403" s="217">
        <v>44196</v>
      </c>
      <c r="D403" s="217" t="e">
        <f>VLOOKUP(B403,#REF!,3,0)</f>
        <v>#REF!</v>
      </c>
      <c r="E403" s="217">
        <v>44200</v>
      </c>
      <c r="F403" t="s">
        <v>614</v>
      </c>
      <c r="G403">
        <v>71405</v>
      </c>
      <c r="H403" t="s">
        <v>736</v>
      </c>
      <c r="I403" t="s">
        <v>616</v>
      </c>
      <c r="J403" t="s">
        <v>617</v>
      </c>
      <c r="K403">
        <v>92140</v>
      </c>
      <c r="L403">
        <v>2001</v>
      </c>
      <c r="M403">
        <v>11363</v>
      </c>
      <c r="N403" t="s">
        <v>614</v>
      </c>
      <c r="O403">
        <v>118983</v>
      </c>
      <c r="P403" t="s">
        <v>737</v>
      </c>
      <c r="Q403" t="s">
        <v>738</v>
      </c>
      <c r="V403" t="s">
        <v>739</v>
      </c>
      <c r="W403" t="s">
        <v>739</v>
      </c>
      <c r="Y403" t="s">
        <v>1288</v>
      </c>
      <c r="Z403">
        <v>170</v>
      </c>
      <c r="AA403" s="217">
        <v>44196</v>
      </c>
      <c r="AB403" s="219">
        <v>841940.18</v>
      </c>
      <c r="AC403" s="219" t="s">
        <v>625</v>
      </c>
      <c r="AD403" s="219">
        <v>4548.32</v>
      </c>
      <c r="AE403" t="s">
        <v>741</v>
      </c>
      <c r="AF403">
        <v>2020</v>
      </c>
      <c r="AG403">
        <v>12</v>
      </c>
    </row>
    <row r="404" spans="1:33">
      <c r="A404" t="s">
        <v>734</v>
      </c>
      <c r="B404" t="s">
        <v>1289</v>
      </c>
      <c r="C404" s="217">
        <v>44227</v>
      </c>
      <c r="D404" s="217" t="e">
        <f>VLOOKUP(B404,#REF!,3,0)</f>
        <v>#REF!</v>
      </c>
      <c r="E404" s="217">
        <v>44258</v>
      </c>
      <c r="F404" t="s">
        <v>614</v>
      </c>
      <c r="G404">
        <v>71405</v>
      </c>
      <c r="H404" t="s">
        <v>736</v>
      </c>
      <c r="I404" t="s">
        <v>616</v>
      </c>
      <c r="J404" t="s">
        <v>617</v>
      </c>
      <c r="K404">
        <v>92140</v>
      </c>
      <c r="L404">
        <v>2001</v>
      </c>
      <c r="M404">
        <v>11363</v>
      </c>
      <c r="N404" t="s">
        <v>614</v>
      </c>
      <c r="O404">
        <v>118983</v>
      </c>
      <c r="P404" t="s">
        <v>737</v>
      </c>
      <c r="Q404" t="s">
        <v>738</v>
      </c>
      <c r="V404" t="s">
        <v>739</v>
      </c>
      <c r="W404" t="s">
        <v>739</v>
      </c>
      <c r="Y404" t="s">
        <v>1290</v>
      </c>
      <c r="Z404">
        <v>166</v>
      </c>
      <c r="AA404" s="217">
        <v>44227</v>
      </c>
      <c r="AB404" s="219">
        <v>1112924.1599999999</v>
      </c>
      <c r="AC404" s="219" t="s">
        <v>625</v>
      </c>
      <c r="AD404" s="219">
        <v>5934.34</v>
      </c>
      <c r="AE404" t="s">
        <v>741</v>
      </c>
      <c r="AF404">
        <v>2021</v>
      </c>
      <c r="AG404">
        <v>1</v>
      </c>
    </row>
    <row r="405" spans="1:33">
      <c r="A405" t="s">
        <v>734</v>
      </c>
      <c r="B405" t="s">
        <v>1291</v>
      </c>
      <c r="C405" s="217">
        <v>44255</v>
      </c>
      <c r="D405" s="217" t="e">
        <f>VLOOKUP(B405,#REF!,3,0)</f>
        <v>#REF!</v>
      </c>
      <c r="E405" s="217">
        <v>44256</v>
      </c>
      <c r="F405" t="s">
        <v>614</v>
      </c>
      <c r="G405">
        <v>71405</v>
      </c>
      <c r="H405" t="s">
        <v>736</v>
      </c>
      <c r="I405" t="s">
        <v>616</v>
      </c>
      <c r="J405" t="s">
        <v>617</v>
      </c>
      <c r="K405">
        <v>92140</v>
      </c>
      <c r="L405">
        <v>2001</v>
      </c>
      <c r="M405">
        <v>11363</v>
      </c>
      <c r="N405" t="s">
        <v>614</v>
      </c>
      <c r="O405">
        <v>118983</v>
      </c>
      <c r="P405" t="s">
        <v>737</v>
      </c>
      <c r="Q405" t="s">
        <v>738</v>
      </c>
      <c r="V405" t="s">
        <v>739</v>
      </c>
      <c r="W405" t="s">
        <v>739</v>
      </c>
      <c r="Y405" t="s">
        <v>1292</v>
      </c>
      <c r="Z405">
        <v>161</v>
      </c>
      <c r="AA405" s="217">
        <v>44255</v>
      </c>
      <c r="AB405" s="219">
        <v>1114205.1599999999</v>
      </c>
      <c r="AC405" s="219" t="s">
        <v>625</v>
      </c>
      <c r="AD405" s="219">
        <v>5807.37</v>
      </c>
      <c r="AE405" t="s">
        <v>741</v>
      </c>
      <c r="AF405">
        <v>2021</v>
      </c>
      <c r="AG405">
        <v>2</v>
      </c>
    </row>
    <row r="406" spans="1:33">
      <c r="A406" t="s">
        <v>734</v>
      </c>
      <c r="B406" t="s">
        <v>1293</v>
      </c>
      <c r="C406" s="217">
        <v>44286</v>
      </c>
      <c r="D406" s="217" t="e">
        <f>VLOOKUP(B406,#REF!,3,0)</f>
        <v>#REF!</v>
      </c>
      <c r="E406" s="217">
        <v>44293</v>
      </c>
      <c r="F406" t="s">
        <v>614</v>
      </c>
      <c r="G406">
        <v>71405</v>
      </c>
      <c r="H406" t="s">
        <v>736</v>
      </c>
      <c r="I406" t="s">
        <v>616</v>
      </c>
      <c r="J406" t="s">
        <v>617</v>
      </c>
      <c r="K406">
        <v>92140</v>
      </c>
      <c r="L406">
        <v>2001</v>
      </c>
      <c r="M406">
        <v>11363</v>
      </c>
      <c r="N406" t="s">
        <v>614</v>
      </c>
      <c r="O406">
        <v>118983</v>
      </c>
      <c r="P406" t="s">
        <v>737</v>
      </c>
      <c r="Q406" t="s">
        <v>738</v>
      </c>
      <c r="V406" t="s">
        <v>739</v>
      </c>
      <c r="W406" t="s">
        <v>739</v>
      </c>
      <c r="Y406" t="s">
        <v>1294</v>
      </c>
      <c r="Z406">
        <v>157</v>
      </c>
      <c r="AA406" s="217">
        <v>44286</v>
      </c>
      <c r="AB406" s="219">
        <v>1278335.96</v>
      </c>
      <c r="AC406" s="219" t="s">
        <v>625</v>
      </c>
      <c r="AD406" s="219">
        <v>6611.52</v>
      </c>
      <c r="AE406" t="s">
        <v>741</v>
      </c>
      <c r="AF406">
        <v>2021</v>
      </c>
      <c r="AG406">
        <v>3</v>
      </c>
    </row>
    <row r="407" spans="1:33">
      <c r="A407" t="s">
        <v>734</v>
      </c>
      <c r="B407" t="s">
        <v>1295</v>
      </c>
      <c r="C407" s="217">
        <v>44316</v>
      </c>
      <c r="D407" s="217" t="e">
        <f>VLOOKUP(B407,#REF!,3,0)</f>
        <v>#REF!</v>
      </c>
      <c r="E407" s="217">
        <v>44321</v>
      </c>
      <c r="F407" t="s">
        <v>614</v>
      </c>
      <c r="G407">
        <v>71405</v>
      </c>
      <c r="H407" t="s">
        <v>736</v>
      </c>
      <c r="I407" t="s">
        <v>616</v>
      </c>
      <c r="J407" t="s">
        <v>617</v>
      </c>
      <c r="K407">
        <v>92140</v>
      </c>
      <c r="L407">
        <v>2001</v>
      </c>
      <c r="M407">
        <v>11363</v>
      </c>
      <c r="N407" t="s">
        <v>614</v>
      </c>
      <c r="O407">
        <v>118983</v>
      </c>
      <c r="P407" t="s">
        <v>737</v>
      </c>
      <c r="Q407" t="s">
        <v>738</v>
      </c>
      <c r="V407" t="s">
        <v>739</v>
      </c>
      <c r="W407" t="s">
        <v>739</v>
      </c>
      <c r="Y407" t="s">
        <v>1296</v>
      </c>
      <c r="Z407">
        <v>153</v>
      </c>
      <c r="AA407" s="217">
        <v>44316</v>
      </c>
      <c r="AB407" s="219">
        <v>1116203.68</v>
      </c>
      <c r="AC407" s="219" t="s">
        <v>625</v>
      </c>
      <c r="AD407" s="219">
        <v>5620.36</v>
      </c>
      <c r="AE407" t="s">
        <v>741</v>
      </c>
      <c r="AF407">
        <v>2021</v>
      </c>
      <c r="AG407">
        <v>4</v>
      </c>
    </row>
    <row r="408" spans="1:33">
      <c r="A408" t="s">
        <v>734</v>
      </c>
      <c r="B408" t="s">
        <v>1297</v>
      </c>
      <c r="C408" s="217">
        <v>44347</v>
      </c>
      <c r="D408" s="217" t="e">
        <f>VLOOKUP(B408,#REF!,3,0)</f>
        <v>#REF!</v>
      </c>
      <c r="E408" s="217">
        <v>44349</v>
      </c>
      <c r="F408" t="s">
        <v>614</v>
      </c>
      <c r="G408">
        <v>71405</v>
      </c>
      <c r="H408" t="s">
        <v>736</v>
      </c>
      <c r="I408" t="s">
        <v>616</v>
      </c>
      <c r="J408" t="s">
        <v>617</v>
      </c>
      <c r="K408">
        <v>92140</v>
      </c>
      <c r="L408">
        <v>2001</v>
      </c>
      <c r="M408">
        <v>11363</v>
      </c>
      <c r="N408" t="s">
        <v>614</v>
      </c>
      <c r="O408">
        <v>118983</v>
      </c>
      <c r="P408" t="s">
        <v>737</v>
      </c>
      <c r="Q408" t="s">
        <v>738</v>
      </c>
      <c r="V408" t="s">
        <v>739</v>
      </c>
      <c r="W408" t="s">
        <v>739</v>
      </c>
      <c r="Y408" t="s">
        <v>1298</v>
      </c>
      <c r="Z408">
        <v>157</v>
      </c>
      <c r="AA408" s="217">
        <v>44347</v>
      </c>
      <c r="AB408" s="219">
        <v>505098.62</v>
      </c>
      <c r="AC408" s="219" t="s">
        <v>625</v>
      </c>
      <c r="AD408" s="219">
        <v>2575.59</v>
      </c>
      <c r="AE408" t="s">
        <v>741</v>
      </c>
      <c r="AF408">
        <v>2021</v>
      </c>
      <c r="AG408">
        <v>5</v>
      </c>
    </row>
    <row r="409" spans="1:33">
      <c r="A409" s="268" t="s">
        <v>734</v>
      </c>
      <c r="B409" s="268" t="s">
        <v>1406</v>
      </c>
      <c r="C409" s="269">
        <v>44377</v>
      </c>
      <c r="D409" s="269" t="e">
        <f>VLOOKUP(B409,#REF!,3,0)</f>
        <v>#REF!</v>
      </c>
      <c r="E409" s="269">
        <v>44378</v>
      </c>
      <c r="F409" s="268" t="s">
        <v>614</v>
      </c>
      <c r="G409" s="268">
        <v>71405</v>
      </c>
      <c r="H409" s="268" t="s">
        <v>736</v>
      </c>
      <c r="I409" s="268" t="s">
        <v>616</v>
      </c>
      <c r="J409" s="268" t="s">
        <v>617</v>
      </c>
      <c r="K409" s="268">
        <v>92140</v>
      </c>
      <c r="L409" s="268">
        <v>2001</v>
      </c>
      <c r="M409" s="268">
        <v>11363</v>
      </c>
      <c r="N409" s="268" t="s">
        <v>614</v>
      </c>
      <c r="O409" s="268">
        <v>118983</v>
      </c>
      <c r="P409" s="268" t="s">
        <v>737</v>
      </c>
      <c r="Q409" s="268" t="s">
        <v>738</v>
      </c>
      <c r="R409" s="268"/>
      <c r="S409" s="268"/>
      <c r="T409" s="268"/>
      <c r="U409" s="268"/>
      <c r="V409" s="268" t="s">
        <v>739</v>
      </c>
      <c r="W409" s="268" t="s">
        <v>739</v>
      </c>
      <c r="X409" s="268"/>
      <c r="Y409" s="268" t="s">
        <v>1405</v>
      </c>
      <c r="Z409" s="268">
        <v>153</v>
      </c>
      <c r="AA409" s="269">
        <v>44377</v>
      </c>
      <c r="AB409" s="270">
        <v>505393.66</v>
      </c>
      <c r="AC409" s="270" t="s">
        <v>625</v>
      </c>
      <c r="AD409" s="270">
        <v>2551.1999999999998</v>
      </c>
      <c r="AE409" s="268" t="s">
        <v>741</v>
      </c>
      <c r="AF409" s="268">
        <v>2021</v>
      </c>
      <c r="AG409" s="268">
        <v>6</v>
      </c>
    </row>
    <row r="410" spans="1:33">
      <c r="A410" s="268" t="s">
        <v>734</v>
      </c>
      <c r="B410" s="268" t="s">
        <v>1404</v>
      </c>
      <c r="C410" s="269">
        <v>44408</v>
      </c>
      <c r="D410" s="269" t="e">
        <f>VLOOKUP(B410,#REF!,3,0)</f>
        <v>#REF!</v>
      </c>
      <c r="E410" s="269">
        <v>44411</v>
      </c>
      <c r="F410" s="268" t="s">
        <v>614</v>
      </c>
      <c r="G410" s="268">
        <v>71405</v>
      </c>
      <c r="H410" s="268" t="s">
        <v>736</v>
      </c>
      <c r="I410" s="268" t="s">
        <v>616</v>
      </c>
      <c r="J410" s="268" t="s">
        <v>617</v>
      </c>
      <c r="K410" s="268">
        <v>92140</v>
      </c>
      <c r="L410" s="268">
        <v>2001</v>
      </c>
      <c r="M410" s="268">
        <v>11363</v>
      </c>
      <c r="N410" s="268" t="s">
        <v>614</v>
      </c>
      <c r="O410" s="268">
        <v>118983</v>
      </c>
      <c r="P410" s="268" t="s">
        <v>737</v>
      </c>
      <c r="Q410" s="268" t="s">
        <v>738</v>
      </c>
      <c r="R410" s="268"/>
      <c r="S410" s="268"/>
      <c r="T410" s="268"/>
      <c r="U410" s="268"/>
      <c r="V410" s="268" t="s">
        <v>739</v>
      </c>
      <c r="W410" s="268" t="s">
        <v>739</v>
      </c>
      <c r="X410" s="268"/>
      <c r="Y410" s="268" t="s">
        <v>1403</v>
      </c>
      <c r="Z410" s="268">
        <v>153</v>
      </c>
      <c r="AA410" s="269">
        <v>44408</v>
      </c>
      <c r="AB410" s="270">
        <v>505452.96</v>
      </c>
      <c r="AC410" s="270" t="s">
        <v>625</v>
      </c>
      <c r="AD410" s="270">
        <v>2546.36</v>
      </c>
      <c r="AE410" s="268" t="s">
        <v>741</v>
      </c>
      <c r="AF410" s="268">
        <v>2021</v>
      </c>
      <c r="AG410" s="268">
        <v>7</v>
      </c>
    </row>
    <row r="411" spans="1:33">
      <c r="A411" s="268" t="s">
        <v>734</v>
      </c>
      <c r="B411" s="268" t="s">
        <v>1402</v>
      </c>
      <c r="C411" s="269">
        <v>44439</v>
      </c>
      <c r="D411" s="269" t="e">
        <f>VLOOKUP(B411,#REF!,3,0)</f>
        <v>#REF!</v>
      </c>
      <c r="E411" s="269">
        <v>44445</v>
      </c>
      <c r="F411" s="268" t="s">
        <v>614</v>
      </c>
      <c r="G411" s="268">
        <v>71405</v>
      </c>
      <c r="H411" s="268" t="s">
        <v>736</v>
      </c>
      <c r="I411" s="268" t="s">
        <v>616</v>
      </c>
      <c r="J411" s="268" t="s">
        <v>617</v>
      </c>
      <c r="K411" s="268">
        <v>92140</v>
      </c>
      <c r="L411" s="268">
        <v>2001</v>
      </c>
      <c r="M411" s="268">
        <v>11363</v>
      </c>
      <c r="N411" s="268" t="s">
        <v>614</v>
      </c>
      <c r="O411" s="268">
        <v>118983</v>
      </c>
      <c r="P411" s="268" t="s">
        <v>737</v>
      </c>
      <c r="Q411" s="268" t="s">
        <v>738</v>
      </c>
      <c r="R411" s="268"/>
      <c r="S411" s="268"/>
      <c r="T411" s="268"/>
      <c r="U411" s="268"/>
      <c r="V411" s="268" t="s">
        <v>739</v>
      </c>
      <c r="W411" s="268" t="s">
        <v>739</v>
      </c>
      <c r="X411" s="268"/>
      <c r="Y411" s="268" t="s">
        <v>1401</v>
      </c>
      <c r="Z411" s="268">
        <v>147</v>
      </c>
      <c r="AA411" s="269">
        <v>44439</v>
      </c>
      <c r="AB411" s="270">
        <v>505527.08</v>
      </c>
      <c r="AC411" s="270" t="s">
        <v>625</v>
      </c>
      <c r="AD411" s="270">
        <v>2540.34</v>
      </c>
      <c r="AE411" s="268" t="s">
        <v>741</v>
      </c>
      <c r="AF411" s="268">
        <v>2021</v>
      </c>
      <c r="AG411" s="268">
        <v>8</v>
      </c>
    </row>
    <row r="412" spans="1:33">
      <c r="A412" s="268" t="s">
        <v>734</v>
      </c>
      <c r="B412" s="268" t="s">
        <v>1400</v>
      </c>
      <c r="C412" s="269">
        <v>44469</v>
      </c>
      <c r="D412" s="269" t="e">
        <f>VLOOKUP(B412,#REF!,3,0)</f>
        <v>#REF!</v>
      </c>
      <c r="E412" s="269">
        <v>44471</v>
      </c>
      <c r="F412" s="268" t="s">
        <v>614</v>
      </c>
      <c r="G412" s="268">
        <v>71405</v>
      </c>
      <c r="H412" s="268" t="s">
        <v>736</v>
      </c>
      <c r="I412" s="268" t="s">
        <v>616</v>
      </c>
      <c r="J412" s="268" t="s">
        <v>617</v>
      </c>
      <c r="K412" s="268">
        <v>92140</v>
      </c>
      <c r="L412" s="268">
        <v>2001</v>
      </c>
      <c r="M412" s="268">
        <v>11363</v>
      </c>
      <c r="N412" s="268" t="s">
        <v>614</v>
      </c>
      <c r="O412" s="268">
        <v>118983</v>
      </c>
      <c r="P412" s="268" t="s">
        <v>737</v>
      </c>
      <c r="Q412" s="268" t="s">
        <v>738</v>
      </c>
      <c r="R412" s="268"/>
      <c r="S412" s="268"/>
      <c r="T412" s="268"/>
      <c r="U412" s="268"/>
      <c r="V412" s="268" t="s">
        <v>739</v>
      </c>
      <c r="W412" s="268" t="s">
        <v>739</v>
      </c>
      <c r="X412" s="268"/>
      <c r="Y412" s="268" t="s">
        <v>1399</v>
      </c>
      <c r="Z412" s="268">
        <v>154</v>
      </c>
      <c r="AA412" s="269">
        <v>44469</v>
      </c>
      <c r="AB412" s="270">
        <v>505578.98</v>
      </c>
      <c r="AC412" s="270" t="s">
        <v>625</v>
      </c>
      <c r="AD412" s="270">
        <v>2536.14</v>
      </c>
      <c r="AE412" s="268" t="s">
        <v>741</v>
      </c>
      <c r="AF412" s="268">
        <v>2021</v>
      </c>
      <c r="AG412" s="268">
        <v>9</v>
      </c>
    </row>
    <row r="413" spans="1:33">
      <c r="A413" s="268" t="s">
        <v>734</v>
      </c>
      <c r="B413" s="268" t="s">
        <v>1398</v>
      </c>
      <c r="C413" s="269">
        <v>44500</v>
      </c>
      <c r="D413" s="269" t="e">
        <f>VLOOKUP(B413,#REF!,3,0)</f>
        <v>#REF!</v>
      </c>
      <c r="E413" s="269">
        <v>44500</v>
      </c>
      <c r="F413" s="268" t="s">
        <v>614</v>
      </c>
      <c r="G413" s="268">
        <v>65135</v>
      </c>
      <c r="H413" s="268" t="s">
        <v>1397</v>
      </c>
      <c r="I413" s="268" t="s">
        <v>616</v>
      </c>
      <c r="J413" s="268" t="s">
        <v>617</v>
      </c>
      <c r="K413" s="268">
        <v>92140</v>
      </c>
      <c r="L413" s="268">
        <v>2001</v>
      </c>
      <c r="M413" s="268">
        <v>11363</v>
      </c>
      <c r="N413" s="268" t="s">
        <v>614</v>
      </c>
      <c r="O413" s="268">
        <v>118983</v>
      </c>
      <c r="P413" s="268" t="s">
        <v>737</v>
      </c>
      <c r="Q413" s="268" t="s">
        <v>738</v>
      </c>
      <c r="R413" s="268"/>
      <c r="S413" s="268"/>
      <c r="T413" s="268"/>
      <c r="U413" s="268"/>
      <c r="V413" s="268" t="s">
        <v>739</v>
      </c>
      <c r="W413" s="268" t="s">
        <v>739</v>
      </c>
      <c r="X413" s="268"/>
      <c r="Y413" s="268" t="s">
        <v>1388</v>
      </c>
      <c r="Z413" s="268">
        <v>229</v>
      </c>
      <c r="AA413" s="269">
        <v>44500</v>
      </c>
      <c r="AB413" s="270">
        <v>2229.5700000000002</v>
      </c>
      <c r="AC413" s="270" t="s">
        <v>625</v>
      </c>
      <c r="AD413" s="270">
        <v>11.2</v>
      </c>
      <c r="AE413" s="268" t="s">
        <v>741</v>
      </c>
      <c r="AF413" s="268">
        <v>2021</v>
      </c>
      <c r="AG413" s="268">
        <v>10</v>
      </c>
    </row>
    <row r="414" spans="1:33">
      <c r="A414" s="268" t="s">
        <v>734</v>
      </c>
      <c r="B414" s="268" t="s">
        <v>1396</v>
      </c>
      <c r="C414" s="269">
        <v>44500</v>
      </c>
      <c r="D414" s="269" t="e">
        <f>VLOOKUP(B414,#REF!,3,0)</f>
        <v>#REF!</v>
      </c>
      <c r="E414" s="269">
        <v>44500</v>
      </c>
      <c r="F414" s="268" t="s">
        <v>614</v>
      </c>
      <c r="G414" s="268">
        <v>62140</v>
      </c>
      <c r="H414" s="268" t="s">
        <v>1395</v>
      </c>
      <c r="I414" s="268" t="s">
        <v>616</v>
      </c>
      <c r="J414" s="268" t="s">
        <v>617</v>
      </c>
      <c r="K414" s="268">
        <v>92140</v>
      </c>
      <c r="L414" s="268">
        <v>2001</v>
      </c>
      <c r="M414" s="268">
        <v>11363</v>
      </c>
      <c r="N414" s="268" t="s">
        <v>614</v>
      </c>
      <c r="O414" s="268">
        <v>118983</v>
      </c>
      <c r="P414" s="268" t="s">
        <v>737</v>
      </c>
      <c r="Q414" s="268" t="s">
        <v>738</v>
      </c>
      <c r="R414" s="268"/>
      <c r="S414" s="268"/>
      <c r="T414" s="268"/>
      <c r="U414" s="268"/>
      <c r="V414" s="268" t="s">
        <v>739</v>
      </c>
      <c r="W414" s="268" t="s">
        <v>739</v>
      </c>
      <c r="X414" s="268"/>
      <c r="Y414" s="268" t="s">
        <v>1388</v>
      </c>
      <c r="Z414" s="268">
        <v>227</v>
      </c>
      <c r="AA414" s="269">
        <v>44500</v>
      </c>
      <c r="AB414" s="270">
        <v>-175849.43</v>
      </c>
      <c r="AC414" s="270" t="s">
        <v>625</v>
      </c>
      <c r="AD414" s="270">
        <v>-883.76</v>
      </c>
      <c r="AE414" s="268" t="s">
        <v>741</v>
      </c>
      <c r="AF414" s="268">
        <v>2021</v>
      </c>
      <c r="AG414" s="268">
        <v>10</v>
      </c>
    </row>
    <row r="415" spans="1:33">
      <c r="A415" s="268" t="s">
        <v>734</v>
      </c>
      <c r="B415" s="268" t="s">
        <v>1394</v>
      </c>
      <c r="C415" s="269">
        <v>44500</v>
      </c>
      <c r="D415" s="269" t="e">
        <f>VLOOKUP(B415,#REF!,3,0)</f>
        <v>#REF!</v>
      </c>
      <c r="E415" s="269">
        <v>44500</v>
      </c>
      <c r="F415" s="268" t="s">
        <v>614</v>
      </c>
      <c r="G415" s="268">
        <v>62115</v>
      </c>
      <c r="H415" s="268" t="s">
        <v>1393</v>
      </c>
      <c r="I415" s="268" t="s">
        <v>616</v>
      </c>
      <c r="J415" s="268" t="s">
        <v>617</v>
      </c>
      <c r="K415" s="268">
        <v>92140</v>
      </c>
      <c r="L415" s="268">
        <v>2001</v>
      </c>
      <c r="M415" s="268">
        <v>11363</v>
      </c>
      <c r="N415" s="268" t="s">
        <v>614</v>
      </c>
      <c r="O415" s="268">
        <v>118983</v>
      </c>
      <c r="P415" s="268" t="s">
        <v>737</v>
      </c>
      <c r="Q415" s="268" t="s">
        <v>738</v>
      </c>
      <c r="R415" s="268"/>
      <c r="S415" s="268"/>
      <c r="T415" s="268"/>
      <c r="U415" s="268"/>
      <c r="V415" s="268" t="s">
        <v>739</v>
      </c>
      <c r="W415" s="268" t="s">
        <v>739</v>
      </c>
      <c r="X415" s="268"/>
      <c r="Y415" s="268" t="s">
        <v>1388</v>
      </c>
      <c r="Z415" s="268">
        <v>225</v>
      </c>
      <c r="AA415" s="269">
        <v>44500</v>
      </c>
      <c r="AB415" s="270">
        <v>9485.32</v>
      </c>
      <c r="AC415" s="270" t="s">
        <v>625</v>
      </c>
      <c r="AD415" s="270">
        <v>47.67</v>
      </c>
      <c r="AE415" s="268" t="s">
        <v>741</v>
      </c>
      <c r="AF415" s="268">
        <v>2021</v>
      </c>
      <c r="AG415" s="268">
        <v>10</v>
      </c>
    </row>
    <row r="416" spans="1:33">
      <c r="A416" s="268" t="s">
        <v>734</v>
      </c>
      <c r="B416" s="268" t="s">
        <v>1392</v>
      </c>
      <c r="C416" s="269">
        <v>44500</v>
      </c>
      <c r="D416" s="269" t="e">
        <f>VLOOKUP(B416,#REF!,3,0)</f>
        <v>#REF!</v>
      </c>
      <c r="E416" s="269">
        <v>44500</v>
      </c>
      <c r="F416" s="268" t="s">
        <v>614</v>
      </c>
      <c r="G416" s="268">
        <v>61105</v>
      </c>
      <c r="H416" s="268" t="s">
        <v>1391</v>
      </c>
      <c r="I416" s="268" t="s">
        <v>616</v>
      </c>
      <c r="J416" s="268" t="s">
        <v>617</v>
      </c>
      <c r="K416" s="268">
        <v>92140</v>
      </c>
      <c r="L416" s="268">
        <v>2001</v>
      </c>
      <c r="M416" s="268">
        <v>11363</v>
      </c>
      <c r="N416" s="268" t="s">
        <v>614</v>
      </c>
      <c r="O416" s="268">
        <v>118983</v>
      </c>
      <c r="P416" s="268" t="s">
        <v>737</v>
      </c>
      <c r="Q416" s="268" t="s">
        <v>738</v>
      </c>
      <c r="R416" s="268"/>
      <c r="S416" s="268"/>
      <c r="T416" s="268"/>
      <c r="U416" s="268"/>
      <c r="V416" s="268" t="s">
        <v>739</v>
      </c>
      <c r="W416" s="268" t="s">
        <v>739</v>
      </c>
      <c r="X416" s="268"/>
      <c r="Y416" s="268" t="s">
        <v>1388</v>
      </c>
      <c r="Z416" s="268">
        <v>221</v>
      </c>
      <c r="AA416" s="269">
        <v>44500</v>
      </c>
      <c r="AB416" s="270">
        <v>305978</v>
      </c>
      <c r="AC416" s="270" t="s">
        <v>625</v>
      </c>
      <c r="AD416" s="270">
        <v>1537.73</v>
      </c>
      <c r="AE416" s="268" t="s">
        <v>741</v>
      </c>
      <c r="AF416" s="268">
        <v>2021</v>
      </c>
      <c r="AG416" s="268">
        <v>10</v>
      </c>
    </row>
    <row r="417" spans="1:33">
      <c r="A417" s="268" t="s">
        <v>734</v>
      </c>
      <c r="B417" s="268" t="s">
        <v>1390</v>
      </c>
      <c r="C417" s="269">
        <v>44500</v>
      </c>
      <c r="D417" s="269" t="e">
        <f>VLOOKUP(B417,#REF!,3,0)</f>
        <v>#REF!</v>
      </c>
      <c r="E417" s="269">
        <v>44500</v>
      </c>
      <c r="F417" s="268" t="s">
        <v>614</v>
      </c>
      <c r="G417" s="268">
        <v>62110</v>
      </c>
      <c r="H417" s="268" t="s">
        <v>1389</v>
      </c>
      <c r="I417" s="268" t="s">
        <v>616</v>
      </c>
      <c r="J417" s="268" t="s">
        <v>617</v>
      </c>
      <c r="K417" s="268">
        <v>92140</v>
      </c>
      <c r="L417" s="268">
        <v>2001</v>
      </c>
      <c r="M417" s="268">
        <v>11363</v>
      </c>
      <c r="N417" s="268" t="s">
        <v>614</v>
      </c>
      <c r="O417" s="268">
        <v>118983</v>
      </c>
      <c r="P417" s="268" t="s">
        <v>737</v>
      </c>
      <c r="Q417" s="268" t="s">
        <v>738</v>
      </c>
      <c r="R417" s="268"/>
      <c r="S417" s="268"/>
      <c r="T417" s="268"/>
      <c r="U417" s="268"/>
      <c r="V417" s="268" t="s">
        <v>739</v>
      </c>
      <c r="W417" s="268" t="s">
        <v>739</v>
      </c>
      <c r="X417" s="268"/>
      <c r="Y417" s="268" t="s">
        <v>1388</v>
      </c>
      <c r="Z417" s="268">
        <v>223</v>
      </c>
      <c r="AA417" s="269">
        <v>44500</v>
      </c>
      <c r="AB417" s="270">
        <v>58288.91</v>
      </c>
      <c r="AC417" s="270" t="s">
        <v>625</v>
      </c>
      <c r="AD417" s="270">
        <v>292.94</v>
      </c>
      <c r="AE417" s="268" t="s">
        <v>741</v>
      </c>
      <c r="AF417" s="268">
        <v>2021</v>
      </c>
      <c r="AG417" s="268">
        <v>10</v>
      </c>
    </row>
    <row r="418" spans="1:33">
      <c r="A418" s="268" t="s">
        <v>734</v>
      </c>
      <c r="B418" s="268" t="s">
        <v>1387</v>
      </c>
      <c r="C418" s="269">
        <v>44500</v>
      </c>
      <c r="D418" s="269" t="e">
        <f>VLOOKUP(B418,#REF!,3,0)</f>
        <v>#REF!</v>
      </c>
      <c r="E418" s="269">
        <v>44500</v>
      </c>
      <c r="F418" s="268" t="s">
        <v>614</v>
      </c>
      <c r="G418" s="268">
        <v>71405</v>
      </c>
      <c r="H418" s="268" t="s">
        <v>736</v>
      </c>
      <c r="I418" s="268" t="s">
        <v>616</v>
      </c>
      <c r="J418" s="268" t="s">
        <v>617</v>
      </c>
      <c r="K418" s="268">
        <v>92140</v>
      </c>
      <c r="L418" s="268">
        <v>2001</v>
      </c>
      <c r="M418" s="268">
        <v>11363</v>
      </c>
      <c r="N418" s="268" t="s">
        <v>614</v>
      </c>
      <c r="O418" s="268">
        <v>118983</v>
      </c>
      <c r="P418" s="268" t="s">
        <v>737</v>
      </c>
      <c r="Q418" s="268" t="s">
        <v>738</v>
      </c>
      <c r="R418" s="268"/>
      <c r="S418" s="268"/>
      <c r="T418" s="268"/>
      <c r="U418" s="268"/>
      <c r="V418" s="268" t="s">
        <v>739</v>
      </c>
      <c r="W418" s="268" t="s">
        <v>739</v>
      </c>
      <c r="X418" s="268"/>
      <c r="Y418" s="268" t="s">
        <v>1386</v>
      </c>
      <c r="Z418" s="268">
        <v>144</v>
      </c>
      <c r="AA418" s="269">
        <v>44500</v>
      </c>
      <c r="AB418" s="270">
        <v>505524.12</v>
      </c>
      <c r="AC418" s="270" t="s">
        <v>625</v>
      </c>
      <c r="AD418" s="270">
        <v>2540.58</v>
      </c>
      <c r="AE418" s="268" t="s">
        <v>741</v>
      </c>
      <c r="AF418" s="268">
        <v>2021</v>
      </c>
      <c r="AG418" s="268">
        <v>10</v>
      </c>
    </row>
    <row r="419" spans="1:33">
      <c r="A419" t="s">
        <v>734</v>
      </c>
      <c r="B419" t="s">
        <v>1302</v>
      </c>
      <c r="C419" s="217">
        <v>44227</v>
      </c>
      <c r="D419" s="217" t="e">
        <f>VLOOKUP(B419,#REF!,3,0)</f>
        <v>#REF!</v>
      </c>
      <c r="E419" s="217">
        <v>44258</v>
      </c>
      <c r="F419" t="s">
        <v>614</v>
      </c>
      <c r="G419">
        <v>71440</v>
      </c>
      <c r="H419" t="s">
        <v>743</v>
      </c>
      <c r="I419" t="s">
        <v>616</v>
      </c>
      <c r="J419" t="s">
        <v>617</v>
      </c>
      <c r="K419">
        <v>92140</v>
      </c>
      <c r="L419">
        <v>2001</v>
      </c>
      <c r="M419">
        <v>11363</v>
      </c>
      <c r="N419" t="s">
        <v>614</v>
      </c>
      <c r="O419">
        <v>118983</v>
      </c>
      <c r="P419" t="s">
        <v>737</v>
      </c>
      <c r="Q419" t="s">
        <v>738</v>
      </c>
      <c r="V419" t="s">
        <v>739</v>
      </c>
      <c r="W419" t="s">
        <v>739</v>
      </c>
      <c r="Y419" t="s">
        <v>1300</v>
      </c>
      <c r="Z419">
        <v>94</v>
      </c>
      <c r="AA419" s="217">
        <v>44227</v>
      </c>
      <c r="AB419" s="219">
        <v>36776.18</v>
      </c>
      <c r="AC419" s="219" t="s">
        <v>625</v>
      </c>
      <c r="AD419" s="219">
        <v>196.11</v>
      </c>
      <c r="AE419" t="s">
        <v>741</v>
      </c>
      <c r="AF419">
        <v>2021</v>
      </c>
      <c r="AG419">
        <v>1</v>
      </c>
    </row>
    <row r="420" spans="1:33">
      <c r="A420" t="s">
        <v>734</v>
      </c>
      <c r="B420" t="s">
        <v>1301</v>
      </c>
      <c r="C420" s="217">
        <v>44227</v>
      </c>
      <c r="D420" s="217" t="e">
        <f>VLOOKUP(B420,#REF!,3,0)</f>
        <v>#REF!</v>
      </c>
      <c r="E420" s="217">
        <v>44258</v>
      </c>
      <c r="F420" t="s">
        <v>614</v>
      </c>
      <c r="G420">
        <v>75705</v>
      </c>
      <c r="H420" t="s">
        <v>839</v>
      </c>
      <c r="I420" t="s">
        <v>616</v>
      </c>
      <c r="J420" t="s">
        <v>617</v>
      </c>
      <c r="K420">
        <v>92140</v>
      </c>
      <c r="L420">
        <v>2001</v>
      </c>
      <c r="M420">
        <v>11363</v>
      </c>
      <c r="N420" t="s">
        <v>614</v>
      </c>
      <c r="O420">
        <v>118983</v>
      </c>
      <c r="P420" t="s">
        <v>737</v>
      </c>
      <c r="Q420" t="s">
        <v>738</v>
      </c>
      <c r="V420" t="s">
        <v>739</v>
      </c>
      <c r="W420" t="s">
        <v>739</v>
      </c>
      <c r="Y420" t="s">
        <v>1300</v>
      </c>
      <c r="Z420">
        <v>100</v>
      </c>
      <c r="AA420" s="217">
        <v>44227</v>
      </c>
      <c r="AB420" s="219">
        <v>13791.06</v>
      </c>
      <c r="AC420" s="219" t="s">
        <v>625</v>
      </c>
      <c r="AD420" s="219">
        <v>73.540000000000006</v>
      </c>
      <c r="AE420" t="s">
        <v>741</v>
      </c>
      <c r="AF420">
        <v>2021</v>
      </c>
      <c r="AG420">
        <v>1</v>
      </c>
    </row>
    <row r="421" spans="1:33">
      <c r="A421" t="s">
        <v>734</v>
      </c>
      <c r="B421" t="s">
        <v>1299</v>
      </c>
      <c r="C421" s="217">
        <v>44227</v>
      </c>
      <c r="D421" s="217" t="e">
        <f>VLOOKUP(B421,#REF!,3,0)</f>
        <v>#REF!</v>
      </c>
      <c r="E421" s="217">
        <v>44258</v>
      </c>
      <c r="F421" t="s">
        <v>614</v>
      </c>
      <c r="G421">
        <v>71410</v>
      </c>
      <c r="H421" t="s">
        <v>746</v>
      </c>
      <c r="I421" t="s">
        <v>616</v>
      </c>
      <c r="J421" t="s">
        <v>617</v>
      </c>
      <c r="K421">
        <v>92140</v>
      </c>
      <c r="L421">
        <v>2001</v>
      </c>
      <c r="M421">
        <v>11363</v>
      </c>
      <c r="N421" t="s">
        <v>614</v>
      </c>
      <c r="O421">
        <v>118983</v>
      </c>
      <c r="P421" t="s">
        <v>737</v>
      </c>
      <c r="Q421" t="s">
        <v>738</v>
      </c>
      <c r="V421" t="s">
        <v>739</v>
      </c>
      <c r="W421" t="s">
        <v>739</v>
      </c>
      <c r="Y421" t="s">
        <v>1300</v>
      </c>
      <c r="Z421">
        <v>82</v>
      </c>
      <c r="AA421" s="217">
        <v>44227</v>
      </c>
      <c r="AB421" s="219">
        <v>4597.01</v>
      </c>
      <c r="AC421" s="219" t="s">
        <v>625</v>
      </c>
      <c r="AD421" s="219">
        <v>24.5</v>
      </c>
      <c r="AE421" t="s">
        <v>741</v>
      </c>
      <c r="AF421">
        <v>2021</v>
      </c>
      <c r="AG421">
        <v>1</v>
      </c>
    </row>
    <row r="422" spans="1:33">
      <c r="A422" t="s">
        <v>734</v>
      </c>
      <c r="B422" t="s">
        <v>1303</v>
      </c>
      <c r="C422" s="217">
        <v>44227</v>
      </c>
      <c r="D422" s="217" t="e">
        <f>VLOOKUP(B422,#REF!,3,0)</f>
        <v>#REF!</v>
      </c>
      <c r="E422" s="217">
        <v>44258</v>
      </c>
      <c r="F422" t="s">
        <v>614</v>
      </c>
      <c r="G422">
        <v>71415</v>
      </c>
      <c r="H422" t="s">
        <v>748</v>
      </c>
      <c r="I422" t="s">
        <v>616</v>
      </c>
      <c r="J422" t="s">
        <v>617</v>
      </c>
      <c r="K422">
        <v>92140</v>
      </c>
      <c r="L422">
        <v>2001</v>
      </c>
      <c r="M422">
        <v>11363</v>
      </c>
      <c r="N422" t="s">
        <v>614</v>
      </c>
      <c r="O422">
        <v>118983</v>
      </c>
      <c r="P422" t="s">
        <v>737</v>
      </c>
      <c r="Q422" t="s">
        <v>738</v>
      </c>
      <c r="V422" t="s">
        <v>739</v>
      </c>
      <c r="W422" t="s">
        <v>739</v>
      </c>
      <c r="Y422" t="s">
        <v>1300</v>
      </c>
      <c r="Z422">
        <v>88</v>
      </c>
      <c r="AA422" s="217">
        <v>44227</v>
      </c>
      <c r="AB422" s="219">
        <v>32179.14</v>
      </c>
      <c r="AC422" s="219" t="s">
        <v>625</v>
      </c>
      <c r="AD422" s="219">
        <v>171.58</v>
      </c>
      <c r="AE422" t="s">
        <v>741</v>
      </c>
      <c r="AF422">
        <v>2021</v>
      </c>
      <c r="AG422">
        <v>1</v>
      </c>
    </row>
    <row r="423" spans="1:33">
      <c r="A423" t="s">
        <v>734</v>
      </c>
      <c r="B423" t="s">
        <v>1308</v>
      </c>
      <c r="C423" s="217">
        <v>44255</v>
      </c>
      <c r="D423" s="217" t="e">
        <f>VLOOKUP(B423,#REF!,3,0)</f>
        <v>#REF!</v>
      </c>
      <c r="E423" s="217">
        <v>44256</v>
      </c>
      <c r="F423" t="s">
        <v>614</v>
      </c>
      <c r="G423">
        <v>71415</v>
      </c>
      <c r="H423" t="s">
        <v>748</v>
      </c>
      <c r="I423" t="s">
        <v>616</v>
      </c>
      <c r="J423" t="s">
        <v>617</v>
      </c>
      <c r="K423">
        <v>92140</v>
      </c>
      <c r="L423">
        <v>2001</v>
      </c>
      <c r="M423">
        <v>11363</v>
      </c>
      <c r="N423" t="s">
        <v>614</v>
      </c>
      <c r="O423">
        <v>118983</v>
      </c>
      <c r="P423" t="s">
        <v>737</v>
      </c>
      <c r="Q423" t="s">
        <v>738</v>
      </c>
      <c r="V423" t="s">
        <v>739</v>
      </c>
      <c r="W423" t="s">
        <v>739</v>
      </c>
      <c r="Y423" t="s">
        <v>1305</v>
      </c>
      <c r="Z423">
        <v>87</v>
      </c>
      <c r="AA423" s="217">
        <v>44255</v>
      </c>
      <c r="AB423" s="219">
        <v>32179.13</v>
      </c>
      <c r="AC423" s="219" t="s">
        <v>625</v>
      </c>
      <c r="AD423" s="219">
        <v>167.73</v>
      </c>
      <c r="AE423" t="s">
        <v>741</v>
      </c>
      <c r="AF423">
        <v>2021</v>
      </c>
      <c r="AG423">
        <v>2</v>
      </c>
    </row>
    <row r="424" spans="1:33">
      <c r="A424" t="s">
        <v>734</v>
      </c>
      <c r="B424" t="s">
        <v>1307</v>
      </c>
      <c r="C424" s="217">
        <v>44255</v>
      </c>
      <c r="D424" s="217" t="e">
        <f>VLOOKUP(B424,#REF!,3,0)</f>
        <v>#REF!</v>
      </c>
      <c r="E424" s="217">
        <v>44256</v>
      </c>
      <c r="F424" t="s">
        <v>614</v>
      </c>
      <c r="G424">
        <v>71440</v>
      </c>
      <c r="H424" t="s">
        <v>743</v>
      </c>
      <c r="I424" t="s">
        <v>616</v>
      </c>
      <c r="J424" t="s">
        <v>617</v>
      </c>
      <c r="K424">
        <v>92140</v>
      </c>
      <c r="L424">
        <v>2001</v>
      </c>
      <c r="M424">
        <v>11363</v>
      </c>
      <c r="N424" t="s">
        <v>614</v>
      </c>
      <c r="O424">
        <v>118983</v>
      </c>
      <c r="P424" t="s">
        <v>737</v>
      </c>
      <c r="Q424" t="s">
        <v>738</v>
      </c>
      <c r="V424" t="s">
        <v>739</v>
      </c>
      <c r="W424" t="s">
        <v>739</v>
      </c>
      <c r="Y424" t="s">
        <v>1305</v>
      </c>
      <c r="Z424">
        <v>93</v>
      </c>
      <c r="AA424" s="217">
        <v>44255</v>
      </c>
      <c r="AB424" s="219">
        <v>36776.17</v>
      </c>
      <c r="AC424" s="219" t="s">
        <v>625</v>
      </c>
      <c r="AD424" s="219">
        <v>191.69</v>
      </c>
      <c r="AE424" t="s">
        <v>741</v>
      </c>
      <c r="AF424">
        <v>2021</v>
      </c>
      <c r="AG424">
        <v>2</v>
      </c>
    </row>
    <row r="425" spans="1:33">
      <c r="A425" t="s">
        <v>734</v>
      </c>
      <c r="B425" t="s">
        <v>1306</v>
      </c>
      <c r="C425" s="217">
        <v>44255</v>
      </c>
      <c r="D425" s="217" t="e">
        <f>VLOOKUP(B425,#REF!,3,0)</f>
        <v>#REF!</v>
      </c>
      <c r="E425" s="217">
        <v>44256</v>
      </c>
      <c r="F425" t="s">
        <v>614</v>
      </c>
      <c r="G425">
        <v>71410</v>
      </c>
      <c r="H425" t="s">
        <v>746</v>
      </c>
      <c r="I425" t="s">
        <v>616</v>
      </c>
      <c r="J425" t="s">
        <v>617</v>
      </c>
      <c r="K425">
        <v>92140</v>
      </c>
      <c r="L425">
        <v>2001</v>
      </c>
      <c r="M425">
        <v>11363</v>
      </c>
      <c r="N425" t="s">
        <v>614</v>
      </c>
      <c r="O425">
        <v>118983</v>
      </c>
      <c r="P425" t="s">
        <v>737</v>
      </c>
      <c r="Q425" t="s">
        <v>738</v>
      </c>
      <c r="V425" t="s">
        <v>739</v>
      </c>
      <c r="W425" t="s">
        <v>739</v>
      </c>
      <c r="Y425" t="s">
        <v>1305</v>
      </c>
      <c r="Z425">
        <v>81</v>
      </c>
      <c r="AA425" s="217">
        <v>44255</v>
      </c>
      <c r="AB425" s="219">
        <v>4597.01</v>
      </c>
      <c r="AC425" s="219" t="s">
        <v>625</v>
      </c>
      <c r="AD425" s="219">
        <v>23.96</v>
      </c>
      <c r="AE425" t="s">
        <v>741</v>
      </c>
      <c r="AF425">
        <v>2021</v>
      </c>
      <c r="AG425">
        <v>2</v>
      </c>
    </row>
    <row r="426" spans="1:33">
      <c r="A426" t="s">
        <v>734</v>
      </c>
      <c r="B426" t="s">
        <v>1304</v>
      </c>
      <c r="C426" s="217">
        <v>44255</v>
      </c>
      <c r="D426" s="217" t="e">
        <f>VLOOKUP(B426,#REF!,3,0)</f>
        <v>#REF!</v>
      </c>
      <c r="E426" s="217">
        <v>44256</v>
      </c>
      <c r="F426" t="s">
        <v>614</v>
      </c>
      <c r="G426">
        <v>75705</v>
      </c>
      <c r="H426" t="s">
        <v>839</v>
      </c>
      <c r="I426" t="s">
        <v>616</v>
      </c>
      <c r="J426" t="s">
        <v>617</v>
      </c>
      <c r="K426">
        <v>92140</v>
      </c>
      <c r="L426">
        <v>2001</v>
      </c>
      <c r="M426">
        <v>11363</v>
      </c>
      <c r="N426" t="s">
        <v>614</v>
      </c>
      <c r="O426">
        <v>118983</v>
      </c>
      <c r="P426" t="s">
        <v>737</v>
      </c>
      <c r="Q426" t="s">
        <v>738</v>
      </c>
      <c r="V426" t="s">
        <v>739</v>
      </c>
      <c r="W426" t="s">
        <v>739</v>
      </c>
      <c r="Y426" t="s">
        <v>1305</v>
      </c>
      <c r="Z426">
        <v>99</v>
      </c>
      <c r="AA426" s="217">
        <v>44255</v>
      </c>
      <c r="AB426" s="219">
        <v>13791.06</v>
      </c>
      <c r="AC426" s="219" t="s">
        <v>625</v>
      </c>
      <c r="AD426" s="219">
        <v>71.88</v>
      </c>
      <c r="AE426" t="s">
        <v>741</v>
      </c>
      <c r="AF426">
        <v>2021</v>
      </c>
      <c r="AG426">
        <v>2</v>
      </c>
    </row>
    <row r="427" spans="1:33">
      <c r="A427" t="s">
        <v>734</v>
      </c>
      <c r="B427" t="s">
        <v>1311</v>
      </c>
      <c r="C427" s="217">
        <v>44286</v>
      </c>
      <c r="D427" s="217" t="e">
        <f>VLOOKUP(B427,#REF!,3,0)</f>
        <v>#REF!</v>
      </c>
      <c r="E427" s="217">
        <v>44293</v>
      </c>
      <c r="F427" t="s">
        <v>614</v>
      </c>
      <c r="G427">
        <v>75705</v>
      </c>
      <c r="H427" t="s">
        <v>839</v>
      </c>
      <c r="I427" t="s">
        <v>616</v>
      </c>
      <c r="J427" t="s">
        <v>617</v>
      </c>
      <c r="K427">
        <v>92140</v>
      </c>
      <c r="L427">
        <v>2001</v>
      </c>
      <c r="M427">
        <v>11363</v>
      </c>
      <c r="N427" t="s">
        <v>614</v>
      </c>
      <c r="O427">
        <v>118983</v>
      </c>
      <c r="P427" t="s">
        <v>737</v>
      </c>
      <c r="Q427" t="s">
        <v>738</v>
      </c>
      <c r="V427" t="s">
        <v>739</v>
      </c>
      <c r="W427" t="s">
        <v>739</v>
      </c>
      <c r="Y427" t="s">
        <v>1310</v>
      </c>
      <c r="Z427">
        <v>97</v>
      </c>
      <c r="AA427" s="217">
        <v>44286</v>
      </c>
      <c r="AB427" s="219">
        <v>13791.06</v>
      </c>
      <c r="AC427" s="219" t="s">
        <v>625</v>
      </c>
      <c r="AD427" s="219">
        <v>71.34</v>
      </c>
      <c r="AE427" t="s">
        <v>741</v>
      </c>
      <c r="AF427">
        <v>2021</v>
      </c>
      <c r="AG427">
        <v>3</v>
      </c>
    </row>
    <row r="428" spans="1:33">
      <c r="A428" t="s">
        <v>734</v>
      </c>
      <c r="B428" t="s">
        <v>1312</v>
      </c>
      <c r="C428" s="217">
        <v>44286</v>
      </c>
      <c r="D428" s="217" t="e">
        <f>VLOOKUP(B428,#REF!,3,0)</f>
        <v>#REF!</v>
      </c>
      <c r="E428" s="217">
        <v>44293</v>
      </c>
      <c r="F428" t="s">
        <v>614</v>
      </c>
      <c r="G428">
        <v>71440</v>
      </c>
      <c r="H428" t="s">
        <v>743</v>
      </c>
      <c r="I428" t="s">
        <v>616</v>
      </c>
      <c r="J428" t="s">
        <v>617</v>
      </c>
      <c r="K428">
        <v>92140</v>
      </c>
      <c r="L428">
        <v>2001</v>
      </c>
      <c r="M428">
        <v>11363</v>
      </c>
      <c r="N428" t="s">
        <v>614</v>
      </c>
      <c r="O428">
        <v>118983</v>
      </c>
      <c r="P428" t="s">
        <v>737</v>
      </c>
      <c r="Q428" t="s">
        <v>738</v>
      </c>
      <c r="V428" t="s">
        <v>739</v>
      </c>
      <c r="W428" t="s">
        <v>739</v>
      </c>
      <c r="Y428" t="s">
        <v>1310</v>
      </c>
      <c r="Z428">
        <v>91</v>
      </c>
      <c r="AA428" s="217">
        <v>44286</v>
      </c>
      <c r="AB428" s="219">
        <v>36776.18</v>
      </c>
      <c r="AC428" s="219" t="s">
        <v>625</v>
      </c>
      <c r="AD428" s="219">
        <v>190.2</v>
      </c>
      <c r="AE428" t="s">
        <v>741</v>
      </c>
      <c r="AF428">
        <v>2021</v>
      </c>
      <c r="AG428">
        <v>3</v>
      </c>
    </row>
    <row r="429" spans="1:33">
      <c r="A429" t="s">
        <v>734</v>
      </c>
      <c r="B429" t="s">
        <v>1313</v>
      </c>
      <c r="C429" s="217">
        <v>44286</v>
      </c>
      <c r="D429" s="217" t="e">
        <f>VLOOKUP(B429,#REF!,3,0)</f>
        <v>#REF!</v>
      </c>
      <c r="E429" s="217">
        <v>44293</v>
      </c>
      <c r="F429" t="s">
        <v>614</v>
      </c>
      <c r="G429">
        <v>71415</v>
      </c>
      <c r="H429" t="s">
        <v>748</v>
      </c>
      <c r="I429" t="s">
        <v>616</v>
      </c>
      <c r="J429" t="s">
        <v>617</v>
      </c>
      <c r="K429">
        <v>92140</v>
      </c>
      <c r="L429">
        <v>2001</v>
      </c>
      <c r="M429">
        <v>11363</v>
      </c>
      <c r="N429" t="s">
        <v>614</v>
      </c>
      <c r="O429">
        <v>118983</v>
      </c>
      <c r="P429" t="s">
        <v>737</v>
      </c>
      <c r="Q429" t="s">
        <v>738</v>
      </c>
      <c r="V429" t="s">
        <v>739</v>
      </c>
      <c r="W429" t="s">
        <v>739</v>
      </c>
      <c r="Y429" t="s">
        <v>1310</v>
      </c>
      <c r="Z429">
        <v>85</v>
      </c>
      <c r="AA429" s="217">
        <v>44286</v>
      </c>
      <c r="AB429" s="219">
        <v>32179.14</v>
      </c>
      <c r="AC429" s="219" t="s">
        <v>625</v>
      </c>
      <c r="AD429" s="219">
        <v>166.43</v>
      </c>
      <c r="AE429" t="s">
        <v>741</v>
      </c>
      <c r="AF429">
        <v>2021</v>
      </c>
      <c r="AG429">
        <v>3</v>
      </c>
    </row>
    <row r="430" spans="1:33">
      <c r="A430" t="s">
        <v>734</v>
      </c>
      <c r="B430" t="s">
        <v>1309</v>
      </c>
      <c r="C430" s="217">
        <v>44286</v>
      </c>
      <c r="D430" s="217" t="e">
        <f>VLOOKUP(B430,#REF!,3,0)</f>
        <v>#REF!</v>
      </c>
      <c r="E430" s="217">
        <v>44293</v>
      </c>
      <c r="F430" t="s">
        <v>614</v>
      </c>
      <c r="G430">
        <v>71410</v>
      </c>
      <c r="H430" t="s">
        <v>746</v>
      </c>
      <c r="I430" t="s">
        <v>616</v>
      </c>
      <c r="J430" t="s">
        <v>617</v>
      </c>
      <c r="K430">
        <v>92140</v>
      </c>
      <c r="L430">
        <v>2001</v>
      </c>
      <c r="M430">
        <v>11363</v>
      </c>
      <c r="N430" t="s">
        <v>614</v>
      </c>
      <c r="O430">
        <v>118983</v>
      </c>
      <c r="P430" t="s">
        <v>737</v>
      </c>
      <c r="Q430" t="s">
        <v>738</v>
      </c>
      <c r="V430" t="s">
        <v>739</v>
      </c>
      <c r="W430" t="s">
        <v>739</v>
      </c>
      <c r="Y430" t="s">
        <v>1310</v>
      </c>
      <c r="Z430">
        <v>79</v>
      </c>
      <c r="AA430" s="217">
        <v>44286</v>
      </c>
      <c r="AB430" s="219">
        <v>4597.01</v>
      </c>
      <c r="AC430" s="219" t="s">
        <v>625</v>
      </c>
      <c r="AD430" s="219">
        <v>23.79</v>
      </c>
      <c r="AE430" t="s">
        <v>741</v>
      </c>
      <c r="AF430">
        <v>2021</v>
      </c>
      <c r="AG430">
        <v>3</v>
      </c>
    </row>
    <row r="431" spans="1:33">
      <c r="A431" t="s">
        <v>734</v>
      </c>
      <c r="B431" t="s">
        <v>1314</v>
      </c>
      <c r="C431" s="217">
        <v>44316</v>
      </c>
      <c r="D431" s="217" t="e">
        <f>VLOOKUP(B431,#REF!,3,0)</f>
        <v>#REF!</v>
      </c>
      <c r="E431" s="217">
        <v>44321</v>
      </c>
      <c r="F431" t="s">
        <v>614</v>
      </c>
      <c r="G431">
        <v>71410</v>
      </c>
      <c r="H431" t="s">
        <v>746</v>
      </c>
      <c r="I431" t="s">
        <v>616</v>
      </c>
      <c r="J431" t="s">
        <v>617</v>
      </c>
      <c r="K431">
        <v>92140</v>
      </c>
      <c r="L431">
        <v>2001</v>
      </c>
      <c r="M431">
        <v>11363</v>
      </c>
      <c r="N431" t="s">
        <v>614</v>
      </c>
      <c r="O431">
        <v>118983</v>
      </c>
      <c r="P431" t="s">
        <v>737</v>
      </c>
      <c r="Q431" t="s">
        <v>738</v>
      </c>
      <c r="V431" t="s">
        <v>739</v>
      </c>
      <c r="W431" t="s">
        <v>739</v>
      </c>
      <c r="Y431" t="s">
        <v>1315</v>
      </c>
      <c r="Z431">
        <v>77</v>
      </c>
      <c r="AA431" s="217">
        <v>44316</v>
      </c>
      <c r="AB431" s="219">
        <v>4597.01</v>
      </c>
      <c r="AC431" s="219" t="s">
        <v>625</v>
      </c>
      <c r="AD431" s="219">
        <v>23.14</v>
      </c>
      <c r="AE431" t="s">
        <v>741</v>
      </c>
      <c r="AF431">
        <v>2021</v>
      </c>
      <c r="AG431">
        <v>4</v>
      </c>
    </row>
    <row r="432" spans="1:33">
      <c r="A432" t="s">
        <v>734</v>
      </c>
      <c r="B432" t="s">
        <v>1317</v>
      </c>
      <c r="C432" s="217">
        <v>44316</v>
      </c>
      <c r="D432" s="217" t="e">
        <f>VLOOKUP(B432,#REF!,3,0)</f>
        <v>#REF!</v>
      </c>
      <c r="E432" s="217">
        <v>44321</v>
      </c>
      <c r="F432" t="s">
        <v>614</v>
      </c>
      <c r="G432">
        <v>75705</v>
      </c>
      <c r="H432" t="s">
        <v>839</v>
      </c>
      <c r="I432" t="s">
        <v>616</v>
      </c>
      <c r="J432" t="s">
        <v>617</v>
      </c>
      <c r="K432">
        <v>92140</v>
      </c>
      <c r="L432">
        <v>2001</v>
      </c>
      <c r="M432">
        <v>11363</v>
      </c>
      <c r="N432" t="s">
        <v>614</v>
      </c>
      <c r="O432">
        <v>118983</v>
      </c>
      <c r="P432" t="s">
        <v>737</v>
      </c>
      <c r="Q432" t="s">
        <v>738</v>
      </c>
      <c r="V432" t="s">
        <v>739</v>
      </c>
      <c r="W432" t="s">
        <v>739</v>
      </c>
      <c r="Y432" t="s">
        <v>1315</v>
      </c>
      <c r="Z432">
        <v>95</v>
      </c>
      <c r="AA432" s="217">
        <v>44316</v>
      </c>
      <c r="AB432" s="219">
        <v>13791.06</v>
      </c>
      <c r="AC432" s="219" t="s">
        <v>625</v>
      </c>
      <c r="AD432" s="219">
        <v>69.44</v>
      </c>
      <c r="AE432" t="s">
        <v>741</v>
      </c>
      <c r="AF432">
        <v>2021</v>
      </c>
      <c r="AG432">
        <v>4</v>
      </c>
    </row>
    <row r="433" spans="1:33">
      <c r="A433" t="s">
        <v>734</v>
      </c>
      <c r="B433" t="s">
        <v>1316</v>
      </c>
      <c r="C433" s="217">
        <v>44316</v>
      </c>
      <c r="D433" s="217" t="e">
        <f>VLOOKUP(B433,#REF!,3,0)</f>
        <v>#REF!</v>
      </c>
      <c r="E433" s="217">
        <v>44321</v>
      </c>
      <c r="F433" t="s">
        <v>614</v>
      </c>
      <c r="G433">
        <v>71415</v>
      </c>
      <c r="H433" t="s">
        <v>748</v>
      </c>
      <c r="I433" t="s">
        <v>616</v>
      </c>
      <c r="J433" t="s">
        <v>617</v>
      </c>
      <c r="K433">
        <v>92140</v>
      </c>
      <c r="L433">
        <v>2001</v>
      </c>
      <c r="M433">
        <v>11363</v>
      </c>
      <c r="N433" t="s">
        <v>614</v>
      </c>
      <c r="O433">
        <v>118983</v>
      </c>
      <c r="P433" t="s">
        <v>737</v>
      </c>
      <c r="Q433" t="s">
        <v>738</v>
      </c>
      <c r="V433" t="s">
        <v>739</v>
      </c>
      <c r="W433" t="s">
        <v>739</v>
      </c>
      <c r="Y433" t="s">
        <v>1315</v>
      </c>
      <c r="Z433">
        <v>83</v>
      </c>
      <c r="AA433" s="217">
        <v>44316</v>
      </c>
      <c r="AB433" s="219">
        <v>32179.14</v>
      </c>
      <c r="AC433" s="219" t="s">
        <v>625</v>
      </c>
      <c r="AD433" s="219">
        <v>162.03</v>
      </c>
      <c r="AE433" t="s">
        <v>741</v>
      </c>
      <c r="AF433">
        <v>2021</v>
      </c>
      <c r="AG433">
        <v>4</v>
      </c>
    </row>
    <row r="434" spans="1:33">
      <c r="A434" t="s">
        <v>734</v>
      </c>
      <c r="B434" t="s">
        <v>1318</v>
      </c>
      <c r="C434" s="217">
        <v>44316</v>
      </c>
      <c r="D434" s="217" t="e">
        <f>VLOOKUP(B434,#REF!,3,0)</f>
        <v>#REF!</v>
      </c>
      <c r="E434" s="217">
        <v>44321</v>
      </c>
      <c r="F434" t="s">
        <v>614</v>
      </c>
      <c r="G434">
        <v>71440</v>
      </c>
      <c r="H434" t="s">
        <v>743</v>
      </c>
      <c r="I434" t="s">
        <v>616</v>
      </c>
      <c r="J434" t="s">
        <v>617</v>
      </c>
      <c r="K434">
        <v>92140</v>
      </c>
      <c r="L434">
        <v>2001</v>
      </c>
      <c r="M434">
        <v>11363</v>
      </c>
      <c r="N434" t="s">
        <v>614</v>
      </c>
      <c r="O434">
        <v>118983</v>
      </c>
      <c r="P434" t="s">
        <v>737</v>
      </c>
      <c r="Q434" t="s">
        <v>738</v>
      </c>
      <c r="V434" t="s">
        <v>739</v>
      </c>
      <c r="W434" t="s">
        <v>739</v>
      </c>
      <c r="Y434" t="s">
        <v>1315</v>
      </c>
      <c r="Z434">
        <v>89</v>
      </c>
      <c r="AA434" s="217">
        <v>44316</v>
      </c>
      <c r="AB434" s="219">
        <v>36776.18</v>
      </c>
      <c r="AC434" s="219" t="s">
        <v>625</v>
      </c>
      <c r="AD434" s="219">
        <v>185.18</v>
      </c>
      <c r="AE434" t="s">
        <v>741</v>
      </c>
      <c r="AF434">
        <v>2021</v>
      </c>
      <c r="AG434">
        <v>4</v>
      </c>
    </row>
    <row r="435" spans="1:33">
      <c r="A435" t="s">
        <v>734</v>
      </c>
      <c r="B435" t="s">
        <v>742</v>
      </c>
      <c r="C435" s="217">
        <v>43982</v>
      </c>
      <c r="D435" s="217" t="e">
        <f>VLOOKUP(B435,#REF!,3,0)</f>
        <v>#REF!</v>
      </c>
      <c r="E435" s="217">
        <v>43986</v>
      </c>
      <c r="F435" t="s">
        <v>614</v>
      </c>
      <c r="G435">
        <v>71440</v>
      </c>
      <c r="H435" t="s">
        <v>743</v>
      </c>
      <c r="I435" t="s">
        <v>616</v>
      </c>
      <c r="J435" t="s">
        <v>617</v>
      </c>
      <c r="K435">
        <v>92140</v>
      </c>
      <c r="L435">
        <v>2001</v>
      </c>
      <c r="M435">
        <v>11363</v>
      </c>
      <c r="N435" t="s">
        <v>614</v>
      </c>
      <c r="O435">
        <v>118983</v>
      </c>
      <c r="P435" t="s">
        <v>737</v>
      </c>
      <c r="Q435" t="s">
        <v>738</v>
      </c>
      <c r="V435" t="s">
        <v>739</v>
      </c>
      <c r="W435" t="s">
        <v>739</v>
      </c>
      <c r="Y435" t="s">
        <v>744</v>
      </c>
      <c r="Z435">
        <v>95</v>
      </c>
      <c r="AA435" s="217">
        <v>43982</v>
      </c>
      <c r="AB435" s="219">
        <v>10430.17</v>
      </c>
      <c r="AC435" s="219" t="s">
        <v>625</v>
      </c>
      <c r="AD435" s="219">
        <v>54.47</v>
      </c>
      <c r="AE435" t="s">
        <v>741</v>
      </c>
      <c r="AF435">
        <v>2020</v>
      </c>
      <c r="AG435">
        <v>5</v>
      </c>
    </row>
    <row r="436" spans="1:33">
      <c r="A436" t="s">
        <v>734</v>
      </c>
      <c r="B436" t="s">
        <v>745</v>
      </c>
      <c r="C436" s="217">
        <v>43982</v>
      </c>
      <c r="D436" s="217" t="e">
        <f>VLOOKUP(B436,#REF!,3,0)</f>
        <v>#REF!</v>
      </c>
      <c r="E436" s="217">
        <v>43986</v>
      </c>
      <c r="F436" t="s">
        <v>614</v>
      </c>
      <c r="G436">
        <v>71410</v>
      </c>
      <c r="H436" t="s">
        <v>746</v>
      </c>
      <c r="I436" t="s">
        <v>616</v>
      </c>
      <c r="J436" t="s">
        <v>617</v>
      </c>
      <c r="K436">
        <v>92140</v>
      </c>
      <c r="L436">
        <v>2001</v>
      </c>
      <c r="M436">
        <v>11363</v>
      </c>
      <c r="N436" t="s">
        <v>614</v>
      </c>
      <c r="O436">
        <v>118983</v>
      </c>
      <c r="P436" t="s">
        <v>737</v>
      </c>
      <c r="Q436" t="s">
        <v>738</v>
      </c>
      <c r="V436" t="s">
        <v>739</v>
      </c>
      <c r="W436" t="s">
        <v>739</v>
      </c>
      <c r="Y436" t="s">
        <v>744</v>
      </c>
      <c r="Z436">
        <v>85</v>
      </c>
      <c r="AA436" s="217">
        <v>43982</v>
      </c>
      <c r="AB436" s="219">
        <v>1303.77</v>
      </c>
      <c r="AC436" s="219" t="s">
        <v>625</v>
      </c>
      <c r="AD436" s="219">
        <v>6.81</v>
      </c>
      <c r="AE436" t="s">
        <v>741</v>
      </c>
      <c r="AF436">
        <v>2020</v>
      </c>
      <c r="AG436">
        <v>5</v>
      </c>
    </row>
    <row r="437" spans="1:33">
      <c r="A437" t="s">
        <v>734</v>
      </c>
      <c r="B437" t="s">
        <v>747</v>
      </c>
      <c r="C437" s="217">
        <v>43982</v>
      </c>
      <c r="D437" s="217" t="e">
        <f>VLOOKUP(B437,#REF!,3,0)</f>
        <v>#REF!</v>
      </c>
      <c r="E437" s="217">
        <v>43986</v>
      </c>
      <c r="F437" t="s">
        <v>614</v>
      </c>
      <c r="G437">
        <v>71415</v>
      </c>
      <c r="H437" t="s">
        <v>748</v>
      </c>
      <c r="I437" t="s">
        <v>616</v>
      </c>
      <c r="J437" t="s">
        <v>617</v>
      </c>
      <c r="K437">
        <v>92140</v>
      </c>
      <c r="L437">
        <v>2001</v>
      </c>
      <c r="M437">
        <v>11363</v>
      </c>
      <c r="N437" t="s">
        <v>614</v>
      </c>
      <c r="O437">
        <v>118983</v>
      </c>
      <c r="P437" t="s">
        <v>737</v>
      </c>
      <c r="Q437" t="s">
        <v>738</v>
      </c>
      <c r="V437" t="s">
        <v>739</v>
      </c>
      <c r="W437" t="s">
        <v>739</v>
      </c>
      <c r="Y437" t="s">
        <v>744</v>
      </c>
      <c r="Z437">
        <v>90</v>
      </c>
      <c r="AA437" s="217">
        <v>43982</v>
      </c>
      <c r="AB437" s="219">
        <v>14341.48</v>
      </c>
      <c r="AC437" s="219" t="s">
        <v>625</v>
      </c>
      <c r="AD437" s="219">
        <v>74.89</v>
      </c>
      <c r="AE437" t="s">
        <v>741</v>
      </c>
      <c r="AF437">
        <v>2020</v>
      </c>
      <c r="AG437">
        <v>5</v>
      </c>
    </row>
    <row r="438" spans="1:33">
      <c r="A438" t="s">
        <v>734</v>
      </c>
      <c r="B438" t="s">
        <v>1319</v>
      </c>
      <c r="C438" s="217">
        <v>44347</v>
      </c>
      <c r="D438" s="217" t="e">
        <f>VLOOKUP(B438,#REF!,3,0)</f>
        <v>#REF!</v>
      </c>
      <c r="E438" s="217">
        <v>44349</v>
      </c>
      <c r="F438" t="s">
        <v>614</v>
      </c>
      <c r="G438">
        <v>75705</v>
      </c>
      <c r="H438" t="s">
        <v>839</v>
      </c>
      <c r="I438" t="s">
        <v>616</v>
      </c>
      <c r="J438" t="s">
        <v>617</v>
      </c>
      <c r="K438">
        <v>92140</v>
      </c>
      <c r="L438">
        <v>2001</v>
      </c>
      <c r="M438">
        <v>11363</v>
      </c>
      <c r="N438" t="s">
        <v>614</v>
      </c>
      <c r="O438">
        <v>118983</v>
      </c>
      <c r="P438" t="s">
        <v>737</v>
      </c>
      <c r="Q438" t="s">
        <v>738</v>
      </c>
      <c r="V438" t="s">
        <v>739</v>
      </c>
      <c r="W438" t="s">
        <v>739</v>
      </c>
      <c r="Y438" t="s">
        <v>744</v>
      </c>
      <c r="Z438">
        <v>100</v>
      </c>
      <c r="AA438" s="217">
        <v>44347</v>
      </c>
      <c r="AB438" s="219">
        <v>6209</v>
      </c>
      <c r="AC438" s="219" t="s">
        <v>625</v>
      </c>
      <c r="AD438" s="219">
        <v>31.66</v>
      </c>
      <c r="AE438" t="s">
        <v>741</v>
      </c>
      <c r="AF438">
        <v>2021</v>
      </c>
      <c r="AG438">
        <v>5</v>
      </c>
    </row>
    <row r="439" spans="1:33">
      <c r="A439" t="s">
        <v>734</v>
      </c>
      <c r="B439" t="s">
        <v>1320</v>
      </c>
      <c r="C439" s="217">
        <v>44347</v>
      </c>
      <c r="D439" s="217" t="e">
        <f>VLOOKUP(B439,#REF!,3,0)</f>
        <v>#REF!</v>
      </c>
      <c r="E439" s="217">
        <v>44349</v>
      </c>
      <c r="F439" t="s">
        <v>614</v>
      </c>
      <c r="G439">
        <v>71410</v>
      </c>
      <c r="H439" t="s">
        <v>746</v>
      </c>
      <c r="I439" t="s">
        <v>616</v>
      </c>
      <c r="J439" t="s">
        <v>617</v>
      </c>
      <c r="K439">
        <v>92140</v>
      </c>
      <c r="L439">
        <v>2001</v>
      </c>
      <c r="M439">
        <v>11363</v>
      </c>
      <c r="N439" t="s">
        <v>614</v>
      </c>
      <c r="O439">
        <v>118983</v>
      </c>
      <c r="P439" t="s">
        <v>737</v>
      </c>
      <c r="Q439" t="s">
        <v>738</v>
      </c>
      <c r="V439" t="s">
        <v>739</v>
      </c>
      <c r="W439" t="s">
        <v>739</v>
      </c>
      <c r="Y439" t="s">
        <v>744</v>
      </c>
      <c r="Z439">
        <v>79</v>
      </c>
      <c r="AA439" s="217">
        <v>44347</v>
      </c>
      <c r="AB439" s="219">
        <v>2069.66</v>
      </c>
      <c r="AC439" s="219" t="s">
        <v>625</v>
      </c>
      <c r="AD439" s="219">
        <v>10.55</v>
      </c>
      <c r="AE439" t="s">
        <v>741</v>
      </c>
      <c r="AF439">
        <v>2021</v>
      </c>
      <c r="AG439">
        <v>5</v>
      </c>
    </row>
    <row r="440" spans="1:33">
      <c r="A440" t="s">
        <v>734</v>
      </c>
      <c r="B440" t="s">
        <v>1322</v>
      </c>
      <c r="C440" s="217">
        <v>44347</v>
      </c>
      <c r="D440" s="217" t="e">
        <f>VLOOKUP(B440,#REF!,3,0)</f>
        <v>#REF!</v>
      </c>
      <c r="E440" s="217">
        <v>44349</v>
      </c>
      <c r="F440" t="s">
        <v>614</v>
      </c>
      <c r="G440">
        <v>71440</v>
      </c>
      <c r="H440" t="s">
        <v>743</v>
      </c>
      <c r="I440" t="s">
        <v>616</v>
      </c>
      <c r="J440" t="s">
        <v>617</v>
      </c>
      <c r="K440">
        <v>92140</v>
      </c>
      <c r="L440">
        <v>2001</v>
      </c>
      <c r="M440">
        <v>11363</v>
      </c>
      <c r="N440" t="s">
        <v>614</v>
      </c>
      <c r="O440">
        <v>118983</v>
      </c>
      <c r="P440" t="s">
        <v>737</v>
      </c>
      <c r="Q440" t="s">
        <v>738</v>
      </c>
      <c r="V440" t="s">
        <v>739</v>
      </c>
      <c r="W440" t="s">
        <v>739</v>
      </c>
      <c r="Y440" t="s">
        <v>744</v>
      </c>
      <c r="Z440">
        <v>93</v>
      </c>
      <c r="AA440" s="217">
        <v>44347</v>
      </c>
      <c r="AB440" s="219">
        <v>16557.34</v>
      </c>
      <c r="AC440" s="219" t="s">
        <v>625</v>
      </c>
      <c r="AD440" s="219">
        <v>84.42</v>
      </c>
      <c r="AE440" t="s">
        <v>741</v>
      </c>
      <c r="AF440">
        <v>2021</v>
      </c>
      <c r="AG440">
        <v>5</v>
      </c>
    </row>
    <row r="441" spans="1:33">
      <c r="A441" t="s">
        <v>734</v>
      </c>
      <c r="B441" t="s">
        <v>1321</v>
      </c>
      <c r="C441" s="217">
        <v>44347</v>
      </c>
      <c r="D441" s="217" t="e">
        <f>VLOOKUP(B441,#REF!,3,0)</f>
        <v>#REF!</v>
      </c>
      <c r="E441" s="217">
        <v>44349</v>
      </c>
      <c r="F441" t="s">
        <v>614</v>
      </c>
      <c r="G441">
        <v>71415</v>
      </c>
      <c r="H441" t="s">
        <v>748</v>
      </c>
      <c r="I441" t="s">
        <v>616</v>
      </c>
      <c r="J441" t="s">
        <v>617</v>
      </c>
      <c r="K441">
        <v>92140</v>
      </c>
      <c r="L441">
        <v>2001</v>
      </c>
      <c r="M441">
        <v>11363</v>
      </c>
      <c r="N441" t="s">
        <v>614</v>
      </c>
      <c r="O441">
        <v>118983</v>
      </c>
      <c r="P441" t="s">
        <v>737</v>
      </c>
      <c r="Q441" t="s">
        <v>738</v>
      </c>
      <c r="V441" t="s">
        <v>739</v>
      </c>
      <c r="W441" t="s">
        <v>739</v>
      </c>
      <c r="Y441" t="s">
        <v>744</v>
      </c>
      <c r="Z441">
        <v>86</v>
      </c>
      <c r="AA441" s="217">
        <v>44347</v>
      </c>
      <c r="AB441" s="219">
        <v>14487.66</v>
      </c>
      <c r="AC441" s="219" t="s">
        <v>625</v>
      </c>
      <c r="AD441" s="219">
        <v>73.87</v>
      </c>
      <c r="AE441" t="s">
        <v>741</v>
      </c>
      <c r="AF441">
        <v>2021</v>
      </c>
      <c r="AG441">
        <v>5</v>
      </c>
    </row>
    <row r="442" spans="1:33">
      <c r="A442" t="s">
        <v>734</v>
      </c>
      <c r="B442" t="s">
        <v>858</v>
      </c>
      <c r="C442" s="217">
        <v>44012</v>
      </c>
      <c r="D442" s="217" t="e">
        <f>VLOOKUP(B442,#REF!,3,0)</f>
        <v>#REF!</v>
      </c>
      <c r="E442" s="217">
        <v>44014</v>
      </c>
      <c r="F442" t="s">
        <v>614</v>
      </c>
      <c r="G442">
        <v>71410</v>
      </c>
      <c r="H442" t="s">
        <v>746</v>
      </c>
      <c r="I442" t="s">
        <v>616</v>
      </c>
      <c r="J442" t="s">
        <v>617</v>
      </c>
      <c r="K442">
        <v>92140</v>
      </c>
      <c r="L442">
        <v>2001</v>
      </c>
      <c r="M442">
        <v>11363</v>
      </c>
      <c r="N442" t="s">
        <v>614</v>
      </c>
      <c r="O442">
        <v>118983</v>
      </c>
      <c r="P442" t="s">
        <v>737</v>
      </c>
      <c r="Q442" t="s">
        <v>738</v>
      </c>
      <c r="V442" t="s">
        <v>739</v>
      </c>
      <c r="W442" t="s">
        <v>739</v>
      </c>
      <c r="Y442" t="s">
        <v>856</v>
      </c>
      <c r="Z442">
        <v>83</v>
      </c>
      <c r="AA442" s="217">
        <v>44012</v>
      </c>
      <c r="AB442" s="219">
        <v>1022.42</v>
      </c>
      <c r="AC442" s="219" t="s">
        <v>625</v>
      </c>
      <c r="AD442" s="219">
        <v>5.49</v>
      </c>
      <c r="AE442" t="s">
        <v>741</v>
      </c>
      <c r="AF442">
        <v>2020</v>
      </c>
      <c r="AG442">
        <v>6</v>
      </c>
    </row>
    <row r="443" spans="1:33">
      <c r="A443" t="s">
        <v>734</v>
      </c>
      <c r="B443" t="s">
        <v>859</v>
      </c>
      <c r="C443" s="217">
        <v>44012</v>
      </c>
      <c r="D443" s="217" t="e">
        <f>VLOOKUP(B443,#REF!,3,0)</f>
        <v>#REF!</v>
      </c>
      <c r="E443" s="217">
        <v>44014</v>
      </c>
      <c r="F443" t="s">
        <v>614</v>
      </c>
      <c r="G443">
        <v>71415</v>
      </c>
      <c r="H443" t="s">
        <v>748</v>
      </c>
      <c r="I443" t="s">
        <v>616</v>
      </c>
      <c r="J443" t="s">
        <v>617</v>
      </c>
      <c r="K443">
        <v>92140</v>
      </c>
      <c r="L443">
        <v>2001</v>
      </c>
      <c r="M443">
        <v>11363</v>
      </c>
      <c r="N443" t="s">
        <v>614</v>
      </c>
      <c r="O443">
        <v>118983</v>
      </c>
      <c r="P443" t="s">
        <v>737</v>
      </c>
      <c r="Q443" t="s">
        <v>738</v>
      </c>
      <c r="V443" t="s">
        <v>739</v>
      </c>
      <c r="W443" t="s">
        <v>739</v>
      </c>
      <c r="Y443" t="s">
        <v>856</v>
      </c>
      <c r="Z443">
        <v>88</v>
      </c>
      <c r="AA443" s="217">
        <v>44012</v>
      </c>
      <c r="AB443" s="219">
        <v>11246.58</v>
      </c>
      <c r="AC443" s="219" t="s">
        <v>625</v>
      </c>
      <c r="AD443" s="219">
        <v>60.39</v>
      </c>
      <c r="AE443" t="s">
        <v>741</v>
      </c>
      <c r="AF443">
        <v>2020</v>
      </c>
      <c r="AG443">
        <v>6</v>
      </c>
    </row>
    <row r="444" spans="1:33">
      <c r="A444" t="s">
        <v>734</v>
      </c>
      <c r="B444" t="s">
        <v>857</v>
      </c>
      <c r="C444" s="217">
        <v>44012</v>
      </c>
      <c r="D444" s="217" t="e">
        <f>VLOOKUP(B444,#REF!,3,0)</f>
        <v>#REF!</v>
      </c>
      <c r="E444" s="217">
        <v>44014</v>
      </c>
      <c r="F444" t="s">
        <v>614</v>
      </c>
      <c r="G444">
        <v>71440</v>
      </c>
      <c r="H444" t="s">
        <v>743</v>
      </c>
      <c r="I444" t="s">
        <v>616</v>
      </c>
      <c r="J444" t="s">
        <v>617</v>
      </c>
      <c r="K444">
        <v>92140</v>
      </c>
      <c r="L444">
        <v>2001</v>
      </c>
      <c r="M444">
        <v>11363</v>
      </c>
      <c r="N444" t="s">
        <v>614</v>
      </c>
      <c r="O444">
        <v>118983</v>
      </c>
      <c r="P444" t="s">
        <v>737</v>
      </c>
      <c r="Q444" t="s">
        <v>738</v>
      </c>
      <c r="V444" t="s">
        <v>739</v>
      </c>
      <c r="W444" t="s">
        <v>739</v>
      </c>
      <c r="Y444" t="s">
        <v>856</v>
      </c>
      <c r="Z444">
        <v>93</v>
      </c>
      <c r="AA444" s="217">
        <v>44012</v>
      </c>
      <c r="AB444" s="219">
        <v>8179.33</v>
      </c>
      <c r="AC444" s="219" t="s">
        <v>625</v>
      </c>
      <c r="AD444" s="219">
        <v>43.92</v>
      </c>
      <c r="AE444" t="s">
        <v>741</v>
      </c>
      <c r="AF444">
        <v>2020</v>
      </c>
      <c r="AG444">
        <v>6</v>
      </c>
    </row>
    <row r="445" spans="1:33">
      <c r="A445" s="268" t="s">
        <v>734</v>
      </c>
      <c r="B445" s="268" t="s">
        <v>1385</v>
      </c>
      <c r="C445" s="269">
        <v>44377</v>
      </c>
      <c r="D445" s="269" t="e">
        <f>VLOOKUP(B445,#REF!,3,0)</f>
        <v>#REF!</v>
      </c>
      <c r="E445" s="269">
        <v>44378</v>
      </c>
      <c r="F445" s="268" t="s">
        <v>614</v>
      </c>
      <c r="G445" s="268">
        <v>71440</v>
      </c>
      <c r="H445" s="268" t="s">
        <v>743</v>
      </c>
      <c r="I445" s="268" t="s">
        <v>616</v>
      </c>
      <c r="J445" s="268" t="s">
        <v>617</v>
      </c>
      <c r="K445" s="268">
        <v>92140</v>
      </c>
      <c r="L445" s="268">
        <v>2001</v>
      </c>
      <c r="M445" s="268">
        <v>11363</v>
      </c>
      <c r="N445" s="268" t="s">
        <v>614</v>
      </c>
      <c r="O445" s="268">
        <v>118983</v>
      </c>
      <c r="P445" s="268" t="s">
        <v>737</v>
      </c>
      <c r="Q445" s="268" t="s">
        <v>738</v>
      </c>
      <c r="R445" s="268"/>
      <c r="S445" s="268"/>
      <c r="T445" s="268"/>
      <c r="U445" s="268"/>
      <c r="V445" s="268" t="s">
        <v>739</v>
      </c>
      <c r="W445" s="268" t="s">
        <v>739</v>
      </c>
      <c r="X445" s="268"/>
      <c r="Y445" s="268" t="s">
        <v>856</v>
      </c>
      <c r="Z445" s="268">
        <v>91</v>
      </c>
      <c r="AA445" s="269">
        <v>44377</v>
      </c>
      <c r="AB445" s="270">
        <v>16557.34</v>
      </c>
      <c r="AC445" s="270" t="s">
        <v>625</v>
      </c>
      <c r="AD445" s="270">
        <v>83.58</v>
      </c>
      <c r="AE445" s="268" t="s">
        <v>741</v>
      </c>
      <c r="AF445" s="268">
        <v>2021</v>
      </c>
      <c r="AG445" s="268">
        <v>6</v>
      </c>
    </row>
    <row r="446" spans="1:33">
      <c r="A446" s="268" t="s">
        <v>734</v>
      </c>
      <c r="B446" s="268" t="s">
        <v>1384</v>
      </c>
      <c r="C446" s="269">
        <v>44377</v>
      </c>
      <c r="D446" s="269" t="e">
        <f>VLOOKUP(B446,#REF!,3,0)</f>
        <v>#REF!</v>
      </c>
      <c r="E446" s="269">
        <v>44378</v>
      </c>
      <c r="F446" s="268" t="s">
        <v>614</v>
      </c>
      <c r="G446" s="268">
        <v>71410</v>
      </c>
      <c r="H446" s="268" t="s">
        <v>746</v>
      </c>
      <c r="I446" s="268" t="s">
        <v>616</v>
      </c>
      <c r="J446" s="268" t="s">
        <v>617</v>
      </c>
      <c r="K446" s="268">
        <v>92140</v>
      </c>
      <c r="L446" s="268">
        <v>2001</v>
      </c>
      <c r="M446" s="268">
        <v>11363</v>
      </c>
      <c r="N446" s="268" t="s">
        <v>614</v>
      </c>
      <c r="O446" s="268">
        <v>118983</v>
      </c>
      <c r="P446" s="268" t="s">
        <v>737</v>
      </c>
      <c r="Q446" s="268" t="s">
        <v>738</v>
      </c>
      <c r="R446" s="268"/>
      <c r="S446" s="268"/>
      <c r="T446" s="268"/>
      <c r="U446" s="268"/>
      <c r="V446" s="268" t="s">
        <v>739</v>
      </c>
      <c r="W446" s="268" t="s">
        <v>739</v>
      </c>
      <c r="X446" s="268"/>
      <c r="Y446" s="268" t="s">
        <v>856</v>
      </c>
      <c r="Z446" s="268">
        <v>77</v>
      </c>
      <c r="AA446" s="269">
        <v>44377</v>
      </c>
      <c r="AB446" s="270">
        <v>2069.66</v>
      </c>
      <c r="AC446" s="270" t="s">
        <v>625</v>
      </c>
      <c r="AD446" s="270">
        <v>10.45</v>
      </c>
      <c r="AE446" s="268" t="s">
        <v>741</v>
      </c>
      <c r="AF446" s="268">
        <v>2021</v>
      </c>
      <c r="AG446" s="268">
        <v>6</v>
      </c>
    </row>
    <row r="447" spans="1:33">
      <c r="A447" s="268" t="s">
        <v>734</v>
      </c>
      <c r="B447" s="268" t="s">
        <v>1383</v>
      </c>
      <c r="C447" s="269">
        <v>44377</v>
      </c>
      <c r="D447" s="269" t="e">
        <f>VLOOKUP(B447,#REF!,3,0)</f>
        <v>#REF!</v>
      </c>
      <c r="E447" s="269">
        <v>44378</v>
      </c>
      <c r="F447" s="268" t="s">
        <v>614</v>
      </c>
      <c r="G447" s="268">
        <v>71415</v>
      </c>
      <c r="H447" s="268" t="s">
        <v>748</v>
      </c>
      <c r="I447" s="268" t="s">
        <v>616</v>
      </c>
      <c r="J447" s="268" t="s">
        <v>617</v>
      </c>
      <c r="K447" s="268">
        <v>92140</v>
      </c>
      <c r="L447" s="268">
        <v>2001</v>
      </c>
      <c r="M447" s="268">
        <v>11363</v>
      </c>
      <c r="N447" s="268" t="s">
        <v>614</v>
      </c>
      <c r="O447" s="268">
        <v>118983</v>
      </c>
      <c r="P447" s="268" t="s">
        <v>737</v>
      </c>
      <c r="Q447" s="268" t="s">
        <v>738</v>
      </c>
      <c r="R447" s="268"/>
      <c r="S447" s="268"/>
      <c r="T447" s="268"/>
      <c r="U447" s="268"/>
      <c r="V447" s="268" t="s">
        <v>739</v>
      </c>
      <c r="W447" s="268" t="s">
        <v>739</v>
      </c>
      <c r="X447" s="268"/>
      <c r="Y447" s="268" t="s">
        <v>856</v>
      </c>
      <c r="Z447" s="268">
        <v>84</v>
      </c>
      <c r="AA447" s="269">
        <v>44377</v>
      </c>
      <c r="AB447" s="270">
        <v>14487.66</v>
      </c>
      <c r="AC447" s="270" t="s">
        <v>625</v>
      </c>
      <c r="AD447" s="270">
        <v>73.13</v>
      </c>
      <c r="AE447" s="268" t="s">
        <v>741</v>
      </c>
      <c r="AF447" s="268">
        <v>2021</v>
      </c>
      <c r="AG447" s="268">
        <v>6</v>
      </c>
    </row>
    <row r="448" spans="1:33">
      <c r="A448" s="268" t="s">
        <v>734</v>
      </c>
      <c r="B448" s="268" t="s">
        <v>1382</v>
      </c>
      <c r="C448" s="269">
        <v>44377</v>
      </c>
      <c r="D448" s="269" t="e">
        <f>VLOOKUP(B448,#REF!,3,0)</f>
        <v>#REF!</v>
      </c>
      <c r="E448" s="269">
        <v>44378</v>
      </c>
      <c r="F448" s="268" t="s">
        <v>614</v>
      </c>
      <c r="G448" s="268">
        <v>75705</v>
      </c>
      <c r="H448" s="268" t="s">
        <v>839</v>
      </c>
      <c r="I448" s="268" t="s">
        <v>616</v>
      </c>
      <c r="J448" s="268" t="s">
        <v>617</v>
      </c>
      <c r="K448" s="268">
        <v>92140</v>
      </c>
      <c r="L448" s="268">
        <v>2001</v>
      </c>
      <c r="M448" s="268">
        <v>11363</v>
      </c>
      <c r="N448" s="268" t="s">
        <v>614</v>
      </c>
      <c r="O448" s="268">
        <v>118983</v>
      </c>
      <c r="P448" s="268" t="s">
        <v>737</v>
      </c>
      <c r="Q448" s="268" t="s">
        <v>738</v>
      </c>
      <c r="R448" s="268"/>
      <c r="S448" s="268"/>
      <c r="T448" s="268"/>
      <c r="U448" s="268"/>
      <c r="V448" s="268" t="s">
        <v>739</v>
      </c>
      <c r="W448" s="268" t="s">
        <v>739</v>
      </c>
      <c r="X448" s="268"/>
      <c r="Y448" s="268" t="s">
        <v>856</v>
      </c>
      <c r="Z448" s="268">
        <v>98</v>
      </c>
      <c r="AA448" s="269">
        <v>44377</v>
      </c>
      <c r="AB448" s="270">
        <v>6209</v>
      </c>
      <c r="AC448" s="270" t="s">
        <v>625</v>
      </c>
      <c r="AD448" s="270">
        <v>31.34</v>
      </c>
      <c r="AE448" s="268" t="s">
        <v>741</v>
      </c>
      <c r="AF448" s="268">
        <v>2021</v>
      </c>
      <c r="AG448" s="268">
        <v>6</v>
      </c>
    </row>
    <row r="449" spans="1:33">
      <c r="A449" t="s">
        <v>734</v>
      </c>
      <c r="B449" t="s">
        <v>855</v>
      </c>
      <c r="C449" s="217">
        <v>44043</v>
      </c>
      <c r="D449" s="217" t="e">
        <f>VLOOKUP(B449,#REF!,3,0)</f>
        <v>#REF!</v>
      </c>
      <c r="E449" s="217">
        <v>44047</v>
      </c>
      <c r="F449" t="s">
        <v>614</v>
      </c>
      <c r="G449">
        <v>71440</v>
      </c>
      <c r="H449" t="s">
        <v>743</v>
      </c>
      <c r="I449" t="s">
        <v>616</v>
      </c>
      <c r="J449" t="s">
        <v>617</v>
      </c>
      <c r="K449">
        <v>92140</v>
      </c>
      <c r="L449">
        <v>2001</v>
      </c>
      <c r="M449">
        <v>11363</v>
      </c>
      <c r="N449" t="s">
        <v>614</v>
      </c>
      <c r="O449">
        <v>118983</v>
      </c>
      <c r="P449" t="s">
        <v>737</v>
      </c>
      <c r="Q449" t="s">
        <v>738</v>
      </c>
      <c r="V449" t="s">
        <v>739</v>
      </c>
      <c r="W449" t="s">
        <v>739</v>
      </c>
      <c r="Y449" t="s">
        <v>851</v>
      </c>
      <c r="Z449">
        <v>94</v>
      </c>
      <c r="AA449" s="217">
        <v>44043</v>
      </c>
      <c r="AB449" s="219">
        <v>10922.46</v>
      </c>
      <c r="AC449" s="219" t="s">
        <v>625</v>
      </c>
      <c r="AD449" s="219">
        <v>58.82</v>
      </c>
      <c r="AE449" t="s">
        <v>741</v>
      </c>
      <c r="AF449">
        <v>2020</v>
      </c>
      <c r="AG449">
        <v>7</v>
      </c>
    </row>
    <row r="450" spans="1:33">
      <c r="A450" t="s">
        <v>734</v>
      </c>
      <c r="B450" t="s">
        <v>852</v>
      </c>
      <c r="C450" s="217">
        <v>44043</v>
      </c>
      <c r="D450" s="217" t="e">
        <f>VLOOKUP(B450,#REF!,3,0)</f>
        <v>#REF!</v>
      </c>
      <c r="E450" s="217">
        <v>44047</v>
      </c>
      <c r="F450" t="s">
        <v>614</v>
      </c>
      <c r="G450">
        <v>75705</v>
      </c>
      <c r="H450" t="s">
        <v>839</v>
      </c>
      <c r="I450" t="s">
        <v>616</v>
      </c>
      <c r="J450" t="s">
        <v>617</v>
      </c>
      <c r="K450">
        <v>92140</v>
      </c>
      <c r="L450">
        <v>2001</v>
      </c>
      <c r="M450">
        <v>11363</v>
      </c>
      <c r="N450" t="s">
        <v>614</v>
      </c>
      <c r="O450">
        <v>118983</v>
      </c>
      <c r="P450" t="s">
        <v>737</v>
      </c>
      <c r="Q450" t="s">
        <v>738</v>
      </c>
      <c r="V450" t="s">
        <v>739</v>
      </c>
      <c r="W450" t="s">
        <v>739</v>
      </c>
      <c r="Y450" t="s">
        <v>851</v>
      </c>
      <c r="Z450">
        <v>100</v>
      </c>
      <c r="AA450" s="217">
        <v>44043</v>
      </c>
      <c r="AB450" s="219">
        <v>4095.92</v>
      </c>
      <c r="AC450" s="219" t="s">
        <v>625</v>
      </c>
      <c r="AD450" s="219">
        <v>22.06</v>
      </c>
      <c r="AE450" t="s">
        <v>741</v>
      </c>
      <c r="AF450">
        <v>2020</v>
      </c>
      <c r="AG450">
        <v>7</v>
      </c>
    </row>
    <row r="451" spans="1:33">
      <c r="A451" t="s">
        <v>734</v>
      </c>
      <c r="B451" t="s">
        <v>854</v>
      </c>
      <c r="C451" s="217">
        <v>44043</v>
      </c>
      <c r="D451" s="217" t="e">
        <f>VLOOKUP(B451,#REF!,3,0)</f>
        <v>#REF!</v>
      </c>
      <c r="E451" s="217">
        <v>44047</v>
      </c>
      <c r="F451" t="s">
        <v>614</v>
      </c>
      <c r="G451">
        <v>71410</v>
      </c>
      <c r="H451" t="s">
        <v>746</v>
      </c>
      <c r="I451" t="s">
        <v>616</v>
      </c>
      <c r="J451" t="s">
        <v>617</v>
      </c>
      <c r="K451">
        <v>92140</v>
      </c>
      <c r="L451">
        <v>2001</v>
      </c>
      <c r="M451">
        <v>11363</v>
      </c>
      <c r="N451" t="s">
        <v>614</v>
      </c>
      <c r="O451">
        <v>118983</v>
      </c>
      <c r="P451" t="s">
        <v>737</v>
      </c>
      <c r="Q451" t="s">
        <v>738</v>
      </c>
      <c r="V451" t="s">
        <v>739</v>
      </c>
      <c r="W451" t="s">
        <v>739</v>
      </c>
      <c r="Y451" t="s">
        <v>851</v>
      </c>
      <c r="Z451">
        <v>82</v>
      </c>
      <c r="AA451" s="217">
        <v>44043</v>
      </c>
      <c r="AB451" s="219">
        <v>1365.31</v>
      </c>
      <c r="AC451" s="219" t="s">
        <v>625</v>
      </c>
      <c r="AD451" s="219">
        <v>7.36</v>
      </c>
      <c r="AE451" t="s">
        <v>741</v>
      </c>
      <c r="AF451">
        <v>2020</v>
      </c>
      <c r="AG451">
        <v>7</v>
      </c>
    </row>
    <row r="452" spans="1:33">
      <c r="A452" t="s">
        <v>734</v>
      </c>
      <c r="B452" t="s">
        <v>853</v>
      </c>
      <c r="C452" s="217">
        <v>44043</v>
      </c>
      <c r="D452" s="217" t="e">
        <f>VLOOKUP(B452,#REF!,3,0)</f>
        <v>#REF!</v>
      </c>
      <c r="E452" s="217">
        <v>44047</v>
      </c>
      <c r="F452" t="s">
        <v>614</v>
      </c>
      <c r="G452">
        <v>71415</v>
      </c>
      <c r="H452" t="s">
        <v>748</v>
      </c>
      <c r="I452" t="s">
        <v>616</v>
      </c>
      <c r="J452" t="s">
        <v>617</v>
      </c>
      <c r="K452">
        <v>92140</v>
      </c>
      <c r="L452">
        <v>2001</v>
      </c>
      <c r="M452">
        <v>11363</v>
      </c>
      <c r="N452" t="s">
        <v>614</v>
      </c>
      <c r="O452">
        <v>118983</v>
      </c>
      <c r="P452" t="s">
        <v>737</v>
      </c>
      <c r="Q452" t="s">
        <v>738</v>
      </c>
      <c r="V452" t="s">
        <v>739</v>
      </c>
      <c r="W452" t="s">
        <v>739</v>
      </c>
      <c r="Y452" t="s">
        <v>851</v>
      </c>
      <c r="Z452">
        <v>88</v>
      </c>
      <c r="AA452" s="217">
        <v>44043</v>
      </c>
      <c r="AB452" s="219">
        <v>9557.15</v>
      </c>
      <c r="AC452" s="219" t="s">
        <v>625</v>
      </c>
      <c r="AD452" s="219">
        <v>51.47</v>
      </c>
      <c r="AE452" t="s">
        <v>741</v>
      </c>
      <c r="AF452">
        <v>2020</v>
      </c>
      <c r="AG452">
        <v>7</v>
      </c>
    </row>
    <row r="453" spans="1:33">
      <c r="A453" s="268" t="s">
        <v>734</v>
      </c>
      <c r="B453" s="268" t="s">
        <v>1381</v>
      </c>
      <c r="C453" s="269">
        <v>44408</v>
      </c>
      <c r="D453" s="269" t="e">
        <f>VLOOKUP(B453,#REF!,3,0)</f>
        <v>#REF!</v>
      </c>
      <c r="E453" s="269">
        <v>44411</v>
      </c>
      <c r="F453" s="268" t="s">
        <v>614</v>
      </c>
      <c r="G453" s="268">
        <v>71440</v>
      </c>
      <c r="H453" s="268" t="s">
        <v>743</v>
      </c>
      <c r="I453" s="268" t="s">
        <v>616</v>
      </c>
      <c r="J453" s="268" t="s">
        <v>617</v>
      </c>
      <c r="K453" s="268">
        <v>92140</v>
      </c>
      <c r="L453" s="268">
        <v>2001</v>
      </c>
      <c r="M453" s="268">
        <v>11363</v>
      </c>
      <c r="N453" s="268" t="s">
        <v>614</v>
      </c>
      <c r="O453" s="268">
        <v>118983</v>
      </c>
      <c r="P453" s="268" t="s">
        <v>737</v>
      </c>
      <c r="Q453" s="268" t="s">
        <v>738</v>
      </c>
      <c r="R453" s="268"/>
      <c r="S453" s="268"/>
      <c r="T453" s="268"/>
      <c r="U453" s="268"/>
      <c r="V453" s="268" t="s">
        <v>739</v>
      </c>
      <c r="W453" s="268" t="s">
        <v>739</v>
      </c>
      <c r="X453" s="268"/>
      <c r="Y453" s="268" t="s">
        <v>851</v>
      </c>
      <c r="Z453" s="268">
        <v>90</v>
      </c>
      <c r="AA453" s="269">
        <v>44408</v>
      </c>
      <c r="AB453" s="270">
        <v>16557.34</v>
      </c>
      <c r="AC453" s="270" t="s">
        <v>625</v>
      </c>
      <c r="AD453" s="270">
        <v>83.41</v>
      </c>
      <c r="AE453" s="268" t="s">
        <v>741</v>
      </c>
      <c r="AF453" s="268">
        <v>2021</v>
      </c>
      <c r="AG453" s="268">
        <v>7</v>
      </c>
    </row>
    <row r="454" spans="1:33">
      <c r="A454" s="268" t="s">
        <v>734</v>
      </c>
      <c r="B454" s="268" t="s">
        <v>1380</v>
      </c>
      <c r="C454" s="269">
        <v>44408</v>
      </c>
      <c r="D454" s="269" t="e">
        <f>VLOOKUP(B454,#REF!,3,0)</f>
        <v>#REF!</v>
      </c>
      <c r="E454" s="269">
        <v>44411</v>
      </c>
      <c r="F454" s="268" t="s">
        <v>614</v>
      </c>
      <c r="G454" s="268">
        <v>75705</v>
      </c>
      <c r="H454" s="268" t="s">
        <v>839</v>
      </c>
      <c r="I454" s="268" t="s">
        <v>616</v>
      </c>
      <c r="J454" s="268" t="s">
        <v>617</v>
      </c>
      <c r="K454" s="268">
        <v>92140</v>
      </c>
      <c r="L454" s="268">
        <v>2001</v>
      </c>
      <c r="M454" s="268">
        <v>11363</v>
      </c>
      <c r="N454" s="268" t="s">
        <v>614</v>
      </c>
      <c r="O454" s="268">
        <v>118983</v>
      </c>
      <c r="P454" s="268" t="s">
        <v>737</v>
      </c>
      <c r="Q454" s="268" t="s">
        <v>738</v>
      </c>
      <c r="R454" s="268"/>
      <c r="S454" s="268"/>
      <c r="T454" s="268"/>
      <c r="U454" s="268"/>
      <c r="V454" s="268" t="s">
        <v>739</v>
      </c>
      <c r="W454" s="268" t="s">
        <v>739</v>
      </c>
      <c r="X454" s="268"/>
      <c r="Y454" s="268" t="s">
        <v>851</v>
      </c>
      <c r="Z454" s="268">
        <v>97</v>
      </c>
      <c r="AA454" s="269">
        <v>44408</v>
      </c>
      <c r="AB454" s="270">
        <v>6209</v>
      </c>
      <c r="AC454" s="270" t="s">
        <v>625</v>
      </c>
      <c r="AD454" s="270">
        <v>31.28</v>
      </c>
      <c r="AE454" s="268" t="s">
        <v>741</v>
      </c>
      <c r="AF454" s="268">
        <v>2021</v>
      </c>
      <c r="AG454" s="268">
        <v>7</v>
      </c>
    </row>
    <row r="455" spans="1:33">
      <c r="A455" s="268" t="s">
        <v>734</v>
      </c>
      <c r="B455" s="268" t="s">
        <v>1379</v>
      </c>
      <c r="C455" s="269">
        <v>44408</v>
      </c>
      <c r="D455" s="269" t="e">
        <f>VLOOKUP(B455,#REF!,3,0)</f>
        <v>#REF!</v>
      </c>
      <c r="E455" s="269">
        <v>44411</v>
      </c>
      <c r="F455" s="268" t="s">
        <v>614</v>
      </c>
      <c r="G455" s="268">
        <v>71410</v>
      </c>
      <c r="H455" s="268" t="s">
        <v>746</v>
      </c>
      <c r="I455" s="268" t="s">
        <v>616</v>
      </c>
      <c r="J455" s="268" t="s">
        <v>617</v>
      </c>
      <c r="K455" s="268">
        <v>92140</v>
      </c>
      <c r="L455" s="268">
        <v>2001</v>
      </c>
      <c r="M455" s="268">
        <v>11363</v>
      </c>
      <c r="N455" s="268" t="s">
        <v>614</v>
      </c>
      <c r="O455" s="268">
        <v>118983</v>
      </c>
      <c r="P455" s="268" t="s">
        <v>737</v>
      </c>
      <c r="Q455" s="268" t="s">
        <v>738</v>
      </c>
      <c r="R455" s="268"/>
      <c r="S455" s="268"/>
      <c r="T455" s="268"/>
      <c r="U455" s="268"/>
      <c r="V455" s="268" t="s">
        <v>739</v>
      </c>
      <c r="W455" s="268" t="s">
        <v>739</v>
      </c>
      <c r="X455" s="268"/>
      <c r="Y455" s="268" t="s">
        <v>851</v>
      </c>
      <c r="Z455" s="268">
        <v>76</v>
      </c>
      <c r="AA455" s="269">
        <v>44408</v>
      </c>
      <c r="AB455" s="270">
        <v>2069.66</v>
      </c>
      <c r="AC455" s="270" t="s">
        <v>625</v>
      </c>
      <c r="AD455" s="270">
        <v>10.43</v>
      </c>
      <c r="AE455" s="268" t="s">
        <v>741</v>
      </c>
      <c r="AF455" s="268">
        <v>2021</v>
      </c>
      <c r="AG455" s="268">
        <v>7</v>
      </c>
    </row>
    <row r="456" spans="1:33">
      <c r="A456" s="268" t="s">
        <v>734</v>
      </c>
      <c r="B456" s="268" t="s">
        <v>1378</v>
      </c>
      <c r="C456" s="269">
        <v>44408</v>
      </c>
      <c r="D456" s="269" t="e">
        <f>VLOOKUP(B456,#REF!,3,0)</f>
        <v>#REF!</v>
      </c>
      <c r="E456" s="269">
        <v>44411</v>
      </c>
      <c r="F456" s="268" t="s">
        <v>614</v>
      </c>
      <c r="G456" s="268">
        <v>71415</v>
      </c>
      <c r="H456" s="268" t="s">
        <v>748</v>
      </c>
      <c r="I456" s="268" t="s">
        <v>616</v>
      </c>
      <c r="J456" s="268" t="s">
        <v>617</v>
      </c>
      <c r="K456" s="268">
        <v>92140</v>
      </c>
      <c r="L456" s="268">
        <v>2001</v>
      </c>
      <c r="M456" s="268">
        <v>11363</v>
      </c>
      <c r="N456" s="268" t="s">
        <v>614</v>
      </c>
      <c r="O456" s="268">
        <v>118983</v>
      </c>
      <c r="P456" s="268" t="s">
        <v>737</v>
      </c>
      <c r="Q456" s="268" t="s">
        <v>738</v>
      </c>
      <c r="R456" s="268"/>
      <c r="S456" s="268"/>
      <c r="T456" s="268"/>
      <c r="U456" s="268"/>
      <c r="V456" s="268" t="s">
        <v>739</v>
      </c>
      <c r="W456" s="268" t="s">
        <v>739</v>
      </c>
      <c r="X456" s="268"/>
      <c r="Y456" s="268" t="s">
        <v>851</v>
      </c>
      <c r="Z456" s="268">
        <v>83</v>
      </c>
      <c r="AA456" s="269">
        <v>44408</v>
      </c>
      <c r="AB456" s="270">
        <v>14487.66</v>
      </c>
      <c r="AC456" s="270" t="s">
        <v>625</v>
      </c>
      <c r="AD456" s="270">
        <v>72.98</v>
      </c>
      <c r="AE456" s="268" t="s">
        <v>741</v>
      </c>
      <c r="AF456" s="268">
        <v>2021</v>
      </c>
      <c r="AG456" s="268">
        <v>7</v>
      </c>
    </row>
    <row r="457" spans="1:33">
      <c r="A457" t="s">
        <v>734</v>
      </c>
      <c r="B457" t="s">
        <v>850</v>
      </c>
      <c r="C457" s="217">
        <v>44074</v>
      </c>
      <c r="D457" s="217" t="e">
        <f>VLOOKUP(B457,#REF!,3,0)</f>
        <v>#REF!</v>
      </c>
      <c r="E457" s="217">
        <v>44078</v>
      </c>
      <c r="F457" t="s">
        <v>614</v>
      </c>
      <c r="G457">
        <v>71415</v>
      </c>
      <c r="H457" t="s">
        <v>748</v>
      </c>
      <c r="I457" t="s">
        <v>616</v>
      </c>
      <c r="J457" t="s">
        <v>617</v>
      </c>
      <c r="K457">
        <v>92140</v>
      </c>
      <c r="L457">
        <v>2001</v>
      </c>
      <c r="M457">
        <v>11363</v>
      </c>
      <c r="N457" t="s">
        <v>614</v>
      </c>
      <c r="O457">
        <v>118983</v>
      </c>
      <c r="P457" t="s">
        <v>737</v>
      </c>
      <c r="Q457" t="s">
        <v>738</v>
      </c>
      <c r="V457" t="s">
        <v>739</v>
      </c>
      <c r="W457" t="s">
        <v>739</v>
      </c>
      <c r="Y457" t="s">
        <v>846</v>
      </c>
      <c r="Z457">
        <v>87</v>
      </c>
      <c r="AA457" s="217">
        <v>44074</v>
      </c>
      <c r="AB457" s="219">
        <v>9557.15</v>
      </c>
      <c r="AC457" s="219" t="s">
        <v>625</v>
      </c>
      <c r="AD457" s="219">
        <v>51.6</v>
      </c>
      <c r="AE457" t="s">
        <v>741</v>
      </c>
      <c r="AF457">
        <v>2020</v>
      </c>
      <c r="AG457">
        <v>8</v>
      </c>
    </row>
    <row r="458" spans="1:33">
      <c r="A458" t="s">
        <v>734</v>
      </c>
      <c r="B458" t="s">
        <v>847</v>
      </c>
      <c r="C458" s="217">
        <v>44074</v>
      </c>
      <c r="D458" s="217" t="e">
        <f>VLOOKUP(B458,#REF!,3,0)</f>
        <v>#REF!</v>
      </c>
      <c r="E458" s="217">
        <v>44078</v>
      </c>
      <c r="F458" t="s">
        <v>614</v>
      </c>
      <c r="G458">
        <v>75705</v>
      </c>
      <c r="H458" t="s">
        <v>839</v>
      </c>
      <c r="I458" t="s">
        <v>616</v>
      </c>
      <c r="J458" t="s">
        <v>617</v>
      </c>
      <c r="K458">
        <v>92140</v>
      </c>
      <c r="L458">
        <v>2001</v>
      </c>
      <c r="M458">
        <v>11363</v>
      </c>
      <c r="N458" t="s">
        <v>614</v>
      </c>
      <c r="O458">
        <v>118983</v>
      </c>
      <c r="P458" t="s">
        <v>737</v>
      </c>
      <c r="Q458" t="s">
        <v>738</v>
      </c>
      <c r="V458" t="s">
        <v>739</v>
      </c>
      <c r="W458" t="s">
        <v>739</v>
      </c>
      <c r="Y458" t="s">
        <v>846</v>
      </c>
      <c r="Z458">
        <v>99</v>
      </c>
      <c r="AA458" s="217">
        <v>44074</v>
      </c>
      <c r="AB458" s="219">
        <v>4095.92</v>
      </c>
      <c r="AC458" s="219" t="s">
        <v>625</v>
      </c>
      <c r="AD458" s="219">
        <v>22.11</v>
      </c>
      <c r="AE458" t="s">
        <v>741</v>
      </c>
      <c r="AF458">
        <v>2020</v>
      </c>
      <c r="AG458">
        <v>8</v>
      </c>
    </row>
    <row r="459" spans="1:33">
      <c r="A459" t="s">
        <v>734</v>
      </c>
      <c r="B459" t="s">
        <v>849</v>
      </c>
      <c r="C459" s="217">
        <v>44074</v>
      </c>
      <c r="D459" s="217" t="e">
        <f>VLOOKUP(B459,#REF!,3,0)</f>
        <v>#REF!</v>
      </c>
      <c r="E459" s="217">
        <v>44078</v>
      </c>
      <c r="F459" t="s">
        <v>614</v>
      </c>
      <c r="G459">
        <v>71410</v>
      </c>
      <c r="H459" t="s">
        <v>746</v>
      </c>
      <c r="I459" t="s">
        <v>616</v>
      </c>
      <c r="J459" t="s">
        <v>617</v>
      </c>
      <c r="K459">
        <v>92140</v>
      </c>
      <c r="L459">
        <v>2001</v>
      </c>
      <c r="M459">
        <v>11363</v>
      </c>
      <c r="N459" t="s">
        <v>614</v>
      </c>
      <c r="O459">
        <v>118983</v>
      </c>
      <c r="P459" t="s">
        <v>737</v>
      </c>
      <c r="Q459" t="s">
        <v>738</v>
      </c>
      <c r="V459" t="s">
        <v>739</v>
      </c>
      <c r="W459" t="s">
        <v>739</v>
      </c>
      <c r="Y459" t="s">
        <v>846</v>
      </c>
      <c r="Z459">
        <v>81</v>
      </c>
      <c r="AA459" s="217">
        <v>44074</v>
      </c>
      <c r="AB459" s="219">
        <v>1365.31</v>
      </c>
      <c r="AC459" s="219" t="s">
        <v>625</v>
      </c>
      <c r="AD459" s="219">
        <v>7.37</v>
      </c>
      <c r="AE459" t="s">
        <v>741</v>
      </c>
      <c r="AF459">
        <v>2020</v>
      </c>
      <c r="AG459">
        <v>8</v>
      </c>
    </row>
    <row r="460" spans="1:33">
      <c r="A460" t="s">
        <v>734</v>
      </c>
      <c r="B460" t="s">
        <v>848</v>
      </c>
      <c r="C460" s="217">
        <v>44074</v>
      </c>
      <c r="D460" s="217" t="e">
        <f>VLOOKUP(B460,#REF!,3,0)</f>
        <v>#REF!</v>
      </c>
      <c r="E460" s="217">
        <v>44078</v>
      </c>
      <c r="F460" t="s">
        <v>614</v>
      </c>
      <c r="G460">
        <v>71440</v>
      </c>
      <c r="H460" t="s">
        <v>743</v>
      </c>
      <c r="I460" t="s">
        <v>616</v>
      </c>
      <c r="J460" t="s">
        <v>617</v>
      </c>
      <c r="K460">
        <v>92140</v>
      </c>
      <c r="L460">
        <v>2001</v>
      </c>
      <c r="M460">
        <v>11363</v>
      </c>
      <c r="N460" t="s">
        <v>614</v>
      </c>
      <c r="O460">
        <v>118983</v>
      </c>
      <c r="P460" t="s">
        <v>737</v>
      </c>
      <c r="Q460" t="s">
        <v>738</v>
      </c>
      <c r="V460" t="s">
        <v>739</v>
      </c>
      <c r="W460" t="s">
        <v>739</v>
      </c>
      <c r="Y460" t="s">
        <v>846</v>
      </c>
      <c r="Z460">
        <v>93</v>
      </c>
      <c r="AA460" s="217">
        <v>44074</v>
      </c>
      <c r="AB460" s="219">
        <v>10922.46</v>
      </c>
      <c r="AC460" s="219" t="s">
        <v>625</v>
      </c>
      <c r="AD460" s="219">
        <v>58.97</v>
      </c>
      <c r="AE460" t="s">
        <v>741</v>
      </c>
      <c r="AF460">
        <v>2020</v>
      </c>
      <c r="AG460">
        <v>8</v>
      </c>
    </row>
    <row r="461" spans="1:33">
      <c r="A461" s="268" t="s">
        <v>734</v>
      </c>
      <c r="B461" s="268" t="s">
        <v>1377</v>
      </c>
      <c r="C461" s="269">
        <v>44439</v>
      </c>
      <c r="D461" s="269" t="e">
        <f>VLOOKUP(B461,#REF!,3,0)</f>
        <v>#REF!</v>
      </c>
      <c r="E461" s="269">
        <v>44445</v>
      </c>
      <c r="F461" s="268" t="s">
        <v>614</v>
      </c>
      <c r="G461" s="268">
        <v>71410</v>
      </c>
      <c r="H461" s="268" t="s">
        <v>746</v>
      </c>
      <c r="I461" s="268" t="s">
        <v>616</v>
      </c>
      <c r="J461" s="268" t="s">
        <v>617</v>
      </c>
      <c r="K461" s="268">
        <v>92140</v>
      </c>
      <c r="L461" s="268">
        <v>2001</v>
      </c>
      <c r="M461" s="268">
        <v>11363</v>
      </c>
      <c r="N461" s="268" t="s">
        <v>614</v>
      </c>
      <c r="O461" s="268">
        <v>118983</v>
      </c>
      <c r="P461" s="268" t="s">
        <v>737</v>
      </c>
      <c r="Q461" s="268" t="s">
        <v>738</v>
      </c>
      <c r="R461" s="268"/>
      <c r="S461" s="268"/>
      <c r="T461" s="268"/>
      <c r="U461" s="268"/>
      <c r="V461" s="268" t="s">
        <v>739</v>
      </c>
      <c r="W461" s="268" t="s">
        <v>739</v>
      </c>
      <c r="X461" s="268"/>
      <c r="Y461" s="268" t="s">
        <v>846</v>
      </c>
      <c r="Z461" s="268">
        <v>74</v>
      </c>
      <c r="AA461" s="269">
        <v>44439</v>
      </c>
      <c r="AB461" s="270">
        <v>2069.66</v>
      </c>
      <c r="AC461" s="270" t="s">
        <v>625</v>
      </c>
      <c r="AD461" s="270">
        <v>10.4</v>
      </c>
      <c r="AE461" s="268" t="s">
        <v>741</v>
      </c>
      <c r="AF461" s="268">
        <v>2021</v>
      </c>
      <c r="AG461" s="268">
        <v>8</v>
      </c>
    </row>
    <row r="462" spans="1:33">
      <c r="A462" s="268" t="s">
        <v>734</v>
      </c>
      <c r="B462" s="268" t="s">
        <v>1376</v>
      </c>
      <c r="C462" s="269">
        <v>44439</v>
      </c>
      <c r="D462" s="269" t="e">
        <f>VLOOKUP(B462,#REF!,3,0)</f>
        <v>#REF!</v>
      </c>
      <c r="E462" s="269">
        <v>44445</v>
      </c>
      <c r="F462" s="268" t="s">
        <v>614</v>
      </c>
      <c r="G462" s="268">
        <v>71440</v>
      </c>
      <c r="H462" s="268" t="s">
        <v>743</v>
      </c>
      <c r="I462" s="268" t="s">
        <v>616</v>
      </c>
      <c r="J462" s="268" t="s">
        <v>617</v>
      </c>
      <c r="K462" s="268">
        <v>92140</v>
      </c>
      <c r="L462" s="268">
        <v>2001</v>
      </c>
      <c r="M462" s="268">
        <v>11363</v>
      </c>
      <c r="N462" s="268" t="s">
        <v>614</v>
      </c>
      <c r="O462" s="268">
        <v>118983</v>
      </c>
      <c r="P462" s="268" t="s">
        <v>737</v>
      </c>
      <c r="Q462" s="268" t="s">
        <v>738</v>
      </c>
      <c r="R462" s="268"/>
      <c r="S462" s="268"/>
      <c r="T462" s="268"/>
      <c r="U462" s="268"/>
      <c r="V462" s="268" t="s">
        <v>739</v>
      </c>
      <c r="W462" s="268" t="s">
        <v>739</v>
      </c>
      <c r="X462" s="268"/>
      <c r="Y462" s="268" t="s">
        <v>846</v>
      </c>
      <c r="Z462" s="268">
        <v>86</v>
      </c>
      <c r="AA462" s="269">
        <v>44439</v>
      </c>
      <c r="AB462" s="270">
        <v>16557.34</v>
      </c>
      <c r="AC462" s="270" t="s">
        <v>625</v>
      </c>
      <c r="AD462" s="270">
        <v>83.21</v>
      </c>
      <c r="AE462" s="268" t="s">
        <v>741</v>
      </c>
      <c r="AF462" s="268">
        <v>2021</v>
      </c>
      <c r="AG462" s="268">
        <v>8</v>
      </c>
    </row>
    <row r="463" spans="1:33">
      <c r="A463" s="268" t="s">
        <v>734</v>
      </c>
      <c r="B463" s="268" t="s">
        <v>1375</v>
      </c>
      <c r="C463" s="269">
        <v>44439</v>
      </c>
      <c r="D463" s="269" t="e">
        <f>VLOOKUP(B463,#REF!,3,0)</f>
        <v>#REF!</v>
      </c>
      <c r="E463" s="269">
        <v>44445</v>
      </c>
      <c r="F463" s="268" t="s">
        <v>614</v>
      </c>
      <c r="G463" s="268">
        <v>71415</v>
      </c>
      <c r="H463" s="268" t="s">
        <v>748</v>
      </c>
      <c r="I463" s="268" t="s">
        <v>616</v>
      </c>
      <c r="J463" s="268" t="s">
        <v>617</v>
      </c>
      <c r="K463" s="268">
        <v>92140</v>
      </c>
      <c r="L463" s="268">
        <v>2001</v>
      </c>
      <c r="M463" s="268">
        <v>11363</v>
      </c>
      <c r="N463" s="268" t="s">
        <v>614</v>
      </c>
      <c r="O463" s="268">
        <v>118983</v>
      </c>
      <c r="P463" s="268" t="s">
        <v>737</v>
      </c>
      <c r="Q463" s="268" t="s">
        <v>738</v>
      </c>
      <c r="R463" s="268"/>
      <c r="S463" s="268"/>
      <c r="T463" s="268"/>
      <c r="U463" s="268"/>
      <c r="V463" s="268" t="s">
        <v>739</v>
      </c>
      <c r="W463" s="268" t="s">
        <v>739</v>
      </c>
      <c r="X463" s="268"/>
      <c r="Y463" s="268" t="s">
        <v>846</v>
      </c>
      <c r="Z463" s="268">
        <v>80</v>
      </c>
      <c r="AA463" s="269">
        <v>44439</v>
      </c>
      <c r="AB463" s="270">
        <v>14487.66</v>
      </c>
      <c r="AC463" s="270" t="s">
        <v>625</v>
      </c>
      <c r="AD463" s="270">
        <v>72.8</v>
      </c>
      <c r="AE463" s="268" t="s">
        <v>741</v>
      </c>
      <c r="AF463" s="268">
        <v>2021</v>
      </c>
      <c r="AG463" s="268">
        <v>8</v>
      </c>
    </row>
    <row r="464" spans="1:33">
      <c r="A464" s="268" t="s">
        <v>734</v>
      </c>
      <c r="B464" s="268" t="s">
        <v>1374</v>
      </c>
      <c r="C464" s="269">
        <v>44439</v>
      </c>
      <c r="D464" s="269" t="e">
        <f>VLOOKUP(B464,#REF!,3,0)</f>
        <v>#REF!</v>
      </c>
      <c r="E464" s="269">
        <v>44445</v>
      </c>
      <c r="F464" s="268" t="s">
        <v>614</v>
      </c>
      <c r="G464" s="268">
        <v>75705</v>
      </c>
      <c r="H464" s="268" t="s">
        <v>839</v>
      </c>
      <c r="I464" s="268" t="s">
        <v>616</v>
      </c>
      <c r="J464" s="268" t="s">
        <v>617</v>
      </c>
      <c r="K464" s="268">
        <v>92140</v>
      </c>
      <c r="L464" s="268">
        <v>2001</v>
      </c>
      <c r="M464" s="268">
        <v>11363</v>
      </c>
      <c r="N464" s="268" t="s">
        <v>614</v>
      </c>
      <c r="O464" s="268">
        <v>118983</v>
      </c>
      <c r="P464" s="268" t="s">
        <v>737</v>
      </c>
      <c r="Q464" s="268" t="s">
        <v>738</v>
      </c>
      <c r="R464" s="268"/>
      <c r="S464" s="268"/>
      <c r="T464" s="268"/>
      <c r="U464" s="268"/>
      <c r="V464" s="268" t="s">
        <v>739</v>
      </c>
      <c r="W464" s="268" t="s">
        <v>739</v>
      </c>
      <c r="X464" s="268"/>
      <c r="Y464" s="268" t="s">
        <v>846</v>
      </c>
      <c r="Z464" s="268">
        <v>92</v>
      </c>
      <c r="AA464" s="269">
        <v>44439</v>
      </c>
      <c r="AB464" s="270">
        <v>6209</v>
      </c>
      <c r="AC464" s="270" t="s">
        <v>625</v>
      </c>
      <c r="AD464" s="270">
        <v>31.2</v>
      </c>
      <c r="AE464" s="268" t="s">
        <v>741</v>
      </c>
      <c r="AF464" s="268">
        <v>2021</v>
      </c>
      <c r="AG464" s="268">
        <v>8</v>
      </c>
    </row>
    <row r="465" spans="1:33">
      <c r="A465" t="s">
        <v>734</v>
      </c>
      <c r="B465" t="s">
        <v>842</v>
      </c>
      <c r="C465" s="217">
        <v>44104</v>
      </c>
      <c r="D465" s="217" t="e">
        <f>VLOOKUP(B465,#REF!,3,0)</f>
        <v>#REF!</v>
      </c>
      <c r="E465" s="217">
        <v>44106</v>
      </c>
      <c r="F465" t="s">
        <v>614</v>
      </c>
      <c r="G465">
        <v>71415</v>
      </c>
      <c r="H465" t="s">
        <v>748</v>
      </c>
      <c r="I465" t="s">
        <v>616</v>
      </c>
      <c r="J465" t="s">
        <v>617</v>
      </c>
      <c r="K465">
        <v>92140</v>
      </c>
      <c r="L465">
        <v>2001</v>
      </c>
      <c r="M465">
        <v>11363</v>
      </c>
      <c r="N465" t="s">
        <v>614</v>
      </c>
      <c r="O465">
        <v>118983</v>
      </c>
      <c r="P465" t="s">
        <v>737</v>
      </c>
      <c r="Q465" t="s">
        <v>738</v>
      </c>
      <c r="V465" t="s">
        <v>739</v>
      </c>
      <c r="W465" t="s">
        <v>739</v>
      </c>
      <c r="Y465" t="s">
        <v>841</v>
      </c>
      <c r="Z465">
        <v>87</v>
      </c>
      <c r="AA465" s="217">
        <v>44104</v>
      </c>
      <c r="AB465" s="219">
        <v>11284.25</v>
      </c>
      <c r="AC465" s="219" t="s">
        <v>625</v>
      </c>
      <c r="AD465" s="219">
        <v>60.59</v>
      </c>
      <c r="AE465" t="s">
        <v>741</v>
      </c>
      <c r="AF465">
        <v>2020</v>
      </c>
      <c r="AG465">
        <v>9</v>
      </c>
    </row>
    <row r="466" spans="1:33">
      <c r="A466" t="s">
        <v>734</v>
      </c>
      <c r="B466" t="s">
        <v>845</v>
      </c>
      <c r="C466" s="217">
        <v>44104</v>
      </c>
      <c r="D466" s="217" t="e">
        <f>VLOOKUP(B466,#REF!,3,0)</f>
        <v>#REF!</v>
      </c>
      <c r="E466" s="217">
        <v>44106</v>
      </c>
      <c r="F466" t="s">
        <v>614</v>
      </c>
      <c r="G466">
        <v>71440</v>
      </c>
      <c r="H466" t="s">
        <v>743</v>
      </c>
      <c r="I466" t="s">
        <v>616</v>
      </c>
      <c r="J466" t="s">
        <v>617</v>
      </c>
      <c r="K466">
        <v>92140</v>
      </c>
      <c r="L466">
        <v>2001</v>
      </c>
      <c r="M466">
        <v>11363</v>
      </c>
      <c r="N466" t="s">
        <v>614</v>
      </c>
      <c r="O466">
        <v>118983</v>
      </c>
      <c r="P466" t="s">
        <v>737</v>
      </c>
      <c r="Q466" t="s">
        <v>738</v>
      </c>
      <c r="V466" t="s">
        <v>739</v>
      </c>
      <c r="W466" t="s">
        <v>739</v>
      </c>
      <c r="Y466" t="s">
        <v>841</v>
      </c>
      <c r="Z466">
        <v>93</v>
      </c>
      <c r="AA466" s="217">
        <v>44104</v>
      </c>
      <c r="AB466" s="219">
        <v>12896.29</v>
      </c>
      <c r="AC466" s="219" t="s">
        <v>625</v>
      </c>
      <c r="AD466" s="219">
        <v>69.25</v>
      </c>
      <c r="AE466" t="s">
        <v>741</v>
      </c>
      <c r="AF466">
        <v>2020</v>
      </c>
      <c r="AG466">
        <v>9</v>
      </c>
    </row>
    <row r="467" spans="1:33">
      <c r="A467" t="s">
        <v>734</v>
      </c>
      <c r="B467" t="s">
        <v>844</v>
      </c>
      <c r="C467" s="217">
        <v>44104</v>
      </c>
      <c r="D467" s="217" t="e">
        <f>VLOOKUP(B467,#REF!,3,0)</f>
        <v>#REF!</v>
      </c>
      <c r="E467" s="217">
        <v>44106</v>
      </c>
      <c r="F467" t="s">
        <v>614</v>
      </c>
      <c r="G467">
        <v>71410</v>
      </c>
      <c r="H467" t="s">
        <v>746</v>
      </c>
      <c r="I467" t="s">
        <v>616</v>
      </c>
      <c r="J467" t="s">
        <v>617</v>
      </c>
      <c r="K467">
        <v>92140</v>
      </c>
      <c r="L467">
        <v>2001</v>
      </c>
      <c r="M467">
        <v>11363</v>
      </c>
      <c r="N467" t="s">
        <v>614</v>
      </c>
      <c r="O467">
        <v>118983</v>
      </c>
      <c r="P467" t="s">
        <v>737</v>
      </c>
      <c r="Q467" t="s">
        <v>738</v>
      </c>
      <c r="V467" t="s">
        <v>739</v>
      </c>
      <c r="W467" t="s">
        <v>739</v>
      </c>
      <c r="Y467" t="s">
        <v>841</v>
      </c>
      <c r="Z467">
        <v>81</v>
      </c>
      <c r="AA467" s="217">
        <v>44104</v>
      </c>
      <c r="AB467" s="219">
        <v>1612.04</v>
      </c>
      <c r="AC467" s="219" t="s">
        <v>625</v>
      </c>
      <c r="AD467" s="219">
        <v>8.65</v>
      </c>
      <c r="AE467" t="s">
        <v>741</v>
      </c>
      <c r="AF467">
        <v>2020</v>
      </c>
      <c r="AG467">
        <v>9</v>
      </c>
    </row>
    <row r="468" spans="1:33">
      <c r="A468" t="s">
        <v>734</v>
      </c>
      <c r="B468" t="s">
        <v>843</v>
      </c>
      <c r="C468" s="217">
        <v>44104</v>
      </c>
      <c r="D468" s="217" t="e">
        <f>VLOOKUP(B468,#REF!,3,0)</f>
        <v>#REF!</v>
      </c>
      <c r="E468" s="217">
        <v>44106</v>
      </c>
      <c r="F468" t="s">
        <v>614</v>
      </c>
      <c r="G468">
        <v>75705</v>
      </c>
      <c r="H468" t="s">
        <v>839</v>
      </c>
      <c r="I468" t="s">
        <v>616</v>
      </c>
      <c r="J468" t="s">
        <v>617</v>
      </c>
      <c r="K468">
        <v>92140</v>
      </c>
      <c r="L468">
        <v>2001</v>
      </c>
      <c r="M468">
        <v>11363</v>
      </c>
      <c r="N468" t="s">
        <v>614</v>
      </c>
      <c r="O468">
        <v>118983</v>
      </c>
      <c r="P468" t="s">
        <v>737</v>
      </c>
      <c r="Q468" t="s">
        <v>738</v>
      </c>
      <c r="V468" t="s">
        <v>739</v>
      </c>
      <c r="W468" t="s">
        <v>739</v>
      </c>
      <c r="Y468" t="s">
        <v>841</v>
      </c>
      <c r="Z468">
        <v>99</v>
      </c>
      <c r="AA468" s="217">
        <v>44104</v>
      </c>
      <c r="AB468" s="219">
        <v>4836.1099999999997</v>
      </c>
      <c r="AC468" s="219" t="s">
        <v>625</v>
      </c>
      <c r="AD468" s="219">
        <v>25.96</v>
      </c>
      <c r="AE468" t="s">
        <v>741</v>
      </c>
      <c r="AF468">
        <v>2020</v>
      </c>
      <c r="AG468">
        <v>9</v>
      </c>
    </row>
    <row r="469" spans="1:33">
      <c r="A469" s="268" t="s">
        <v>734</v>
      </c>
      <c r="B469" s="268" t="s">
        <v>1373</v>
      </c>
      <c r="C469" s="269">
        <v>44469</v>
      </c>
      <c r="D469" s="269" t="e">
        <f>VLOOKUP(B469,#REF!,3,0)</f>
        <v>#REF!</v>
      </c>
      <c r="E469" s="269">
        <v>44471</v>
      </c>
      <c r="F469" s="268" t="s">
        <v>614</v>
      </c>
      <c r="G469" s="268">
        <v>71440</v>
      </c>
      <c r="H469" s="268" t="s">
        <v>743</v>
      </c>
      <c r="I469" s="268" t="s">
        <v>616</v>
      </c>
      <c r="J469" s="268" t="s">
        <v>617</v>
      </c>
      <c r="K469" s="268">
        <v>92140</v>
      </c>
      <c r="L469" s="268">
        <v>2001</v>
      </c>
      <c r="M469" s="268">
        <v>11363</v>
      </c>
      <c r="N469" s="268" t="s">
        <v>614</v>
      </c>
      <c r="O469" s="268">
        <v>118983</v>
      </c>
      <c r="P469" s="268" t="s">
        <v>737</v>
      </c>
      <c r="Q469" s="268" t="s">
        <v>738</v>
      </c>
      <c r="R469" s="268"/>
      <c r="S469" s="268"/>
      <c r="T469" s="268"/>
      <c r="U469" s="268"/>
      <c r="V469" s="268" t="s">
        <v>739</v>
      </c>
      <c r="W469" s="268" t="s">
        <v>739</v>
      </c>
      <c r="X469" s="268"/>
      <c r="Y469" s="268" t="s">
        <v>841</v>
      </c>
      <c r="Z469" s="268">
        <v>89</v>
      </c>
      <c r="AA469" s="269">
        <v>44469</v>
      </c>
      <c r="AB469" s="270">
        <v>16557.34</v>
      </c>
      <c r="AC469" s="270" t="s">
        <v>625</v>
      </c>
      <c r="AD469" s="270">
        <v>83.06</v>
      </c>
      <c r="AE469" s="268" t="s">
        <v>741</v>
      </c>
      <c r="AF469" s="268">
        <v>2021</v>
      </c>
      <c r="AG469" s="268">
        <v>9</v>
      </c>
    </row>
    <row r="470" spans="1:33">
      <c r="A470" s="268" t="s">
        <v>734</v>
      </c>
      <c r="B470" s="268" t="s">
        <v>1372</v>
      </c>
      <c r="C470" s="269">
        <v>44469</v>
      </c>
      <c r="D470" s="269" t="e">
        <f>VLOOKUP(B470,#REF!,3,0)</f>
        <v>#REF!</v>
      </c>
      <c r="E470" s="269">
        <v>44471</v>
      </c>
      <c r="F470" s="268" t="s">
        <v>614</v>
      </c>
      <c r="G470" s="268">
        <v>75705</v>
      </c>
      <c r="H470" s="268" t="s">
        <v>839</v>
      </c>
      <c r="I470" s="268" t="s">
        <v>616</v>
      </c>
      <c r="J470" s="268" t="s">
        <v>617</v>
      </c>
      <c r="K470" s="268">
        <v>92140</v>
      </c>
      <c r="L470" s="268">
        <v>2001</v>
      </c>
      <c r="M470" s="268">
        <v>11363</v>
      </c>
      <c r="N470" s="268" t="s">
        <v>614</v>
      </c>
      <c r="O470" s="268">
        <v>118983</v>
      </c>
      <c r="P470" s="268" t="s">
        <v>737</v>
      </c>
      <c r="Q470" s="268" t="s">
        <v>738</v>
      </c>
      <c r="R470" s="268"/>
      <c r="S470" s="268"/>
      <c r="T470" s="268"/>
      <c r="U470" s="268"/>
      <c r="V470" s="268" t="s">
        <v>739</v>
      </c>
      <c r="W470" s="268" t="s">
        <v>739</v>
      </c>
      <c r="X470" s="268"/>
      <c r="Y470" s="268" t="s">
        <v>841</v>
      </c>
      <c r="Z470" s="268">
        <v>96</v>
      </c>
      <c r="AA470" s="269">
        <v>44469</v>
      </c>
      <c r="AB470" s="270">
        <v>6209</v>
      </c>
      <c r="AC470" s="270" t="s">
        <v>625</v>
      </c>
      <c r="AD470" s="270">
        <v>31.15</v>
      </c>
      <c r="AE470" s="268" t="s">
        <v>741</v>
      </c>
      <c r="AF470" s="268">
        <v>2021</v>
      </c>
      <c r="AG470" s="268">
        <v>9</v>
      </c>
    </row>
    <row r="471" spans="1:33">
      <c r="A471" s="268" t="s">
        <v>734</v>
      </c>
      <c r="B471" s="268" t="s">
        <v>1371</v>
      </c>
      <c r="C471" s="269">
        <v>44469</v>
      </c>
      <c r="D471" s="269" t="e">
        <f>VLOOKUP(B471,#REF!,3,0)</f>
        <v>#REF!</v>
      </c>
      <c r="E471" s="269">
        <v>44471</v>
      </c>
      <c r="F471" s="268" t="s">
        <v>614</v>
      </c>
      <c r="G471" s="268">
        <v>71415</v>
      </c>
      <c r="H471" s="268" t="s">
        <v>748</v>
      </c>
      <c r="I471" s="268" t="s">
        <v>616</v>
      </c>
      <c r="J471" s="268" t="s">
        <v>617</v>
      </c>
      <c r="K471" s="268">
        <v>92140</v>
      </c>
      <c r="L471" s="268">
        <v>2001</v>
      </c>
      <c r="M471" s="268">
        <v>11363</v>
      </c>
      <c r="N471" s="268" t="s">
        <v>614</v>
      </c>
      <c r="O471" s="268">
        <v>118983</v>
      </c>
      <c r="P471" s="268" t="s">
        <v>737</v>
      </c>
      <c r="Q471" s="268" t="s">
        <v>738</v>
      </c>
      <c r="R471" s="268"/>
      <c r="S471" s="268"/>
      <c r="T471" s="268"/>
      <c r="U471" s="268"/>
      <c r="V471" s="268" t="s">
        <v>739</v>
      </c>
      <c r="W471" s="268" t="s">
        <v>739</v>
      </c>
      <c r="X471" s="268"/>
      <c r="Y471" s="268" t="s">
        <v>841</v>
      </c>
      <c r="Z471" s="268">
        <v>82</v>
      </c>
      <c r="AA471" s="269">
        <v>44469</v>
      </c>
      <c r="AB471" s="270">
        <v>14487.66</v>
      </c>
      <c r="AC471" s="270" t="s">
        <v>625</v>
      </c>
      <c r="AD471" s="270">
        <v>72.680000000000007</v>
      </c>
      <c r="AE471" s="268" t="s">
        <v>741</v>
      </c>
      <c r="AF471" s="268">
        <v>2021</v>
      </c>
      <c r="AG471" s="268">
        <v>9</v>
      </c>
    </row>
    <row r="472" spans="1:33">
      <c r="A472" s="268" t="s">
        <v>734</v>
      </c>
      <c r="B472" s="268" t="s">
        <v>1370</v>
      </c>
      <c r="C472" s="269">
        <v>44469</v>
      </c>
      <c r="D472" s="269" t="e">
        <f>VLOOKUP(B472,#REF!,3,0)</f>
        <v>#REF!</v>
      </c>
      <c r="E472" s="269">
        <v>44471</v>
      </c>
      <c r="F472" s="268" t="s">
        <v>614</v>
      </c>
      <c r="G472" s="268">
        <v>71410</v>
      </c>
      <c r="H472" s="268" t="s">
        <v>746</v>
      </c>
      <c r="I472" s="268" t="s">
        <v>616</v>
      </c>
      <c r="J472" s="268" t="s">
        <v>617</v>
      </c>
      <c r="K472" s="268">
        <v>92140</v>
      </c>
      <c r="L472" s="268">
        <v>2001</v>
      </c>
      <c r="M472" s="268">
        <v>11363</v>
      </c>
      <c r="N472" s="268" t="s">
        <v>614</v>
      </c>
      <c r="O472" s="268">
        <v>118983</v>
      </c>
      <c r="P472" s="268" t="s">
        <v>737</v>
      </c>
      <c r="Q472" s="268" t="s">
        <v>738</v>
      </c>
      <c r="R472" s="268"/>
      <c r="S472" s="268"/>
      <c r="T472" s="268"/>
      <c r="U472" s="268"/>
      <c r="V472" s="268" t="s">
        <v>739</v>
      </c>
      <c r="W472" s="268" t="s">
        <v>739</v>
      </c>
      <c r="X472" s="268"/>
      <c r="Y472" s="268" t="s">
        <v>841</v>
      </c>
      <c r="Z472" s="268">
        <v>75</v>
      </c>
      <c r="AA472" s="269">
        <v>44469</v>
      </c>
      <c r="AB472" s="270">
        <v>2069.66</v>
      </c>
      <c r="AC472" s="270" t="s">
        <v>625</v>
      </c>
      <c r="AD472" s="270">
        <v>10.38</v>
      </c>
      <c r="AE472" s="268" t="s">
        <v>741</v>
      </c>
      <c r="AF472" s="268">
        <v>2021</v>
      </c>
      <c r="AG472" s="268">
        <v>9</v>
      </c>
    </row>
    <row r="473" spans="1:33">
      <c r="A473" s="268" t="s">
        <v>734</v>
      </c>
      <c r="B473" s="268" t="s">
        <v>1369</v>
      </c>
      <c r="C473" s="269">
        <v>44500</v>
      </c>
      <c r="D473" s="269" t="e">
        <f>VLOOKUP(B473,#REF!,3,0)</f>
        <v>#REF!</v>
      </c>
      <c r="E473" s="269">
        <v>44500</v>
      </c>
      <c r="F473" s="268" t="s">
        <v>614</v>
      </c>
      <c r="G473" s="268">
        <v>63540</v>
      </c>
      <c r="H473" s="268" t="s">
        <v>1368</v>
      </c>
      <c r="I473" s="268" t="s">
        <v>616</v>
      </c>
      <c r="J473" s="268" t="s">
        <v>617</v>
      </c>
      <c r="K473" s="268">
        <v>92140</v>
      </c>
      <c r="L473" s="268">
        <v>2001</v>
      </c>
      <c r="M473" s="268">
        <v>11363</v>
      </c>
      <c r="N473" s="268" t="s">
        <v>614</v>
      </c>
      <c r="O473" s="268">
        <v>118983</v>
      </c>
      <c r="P473" s="268" t="s">
        <v>737</v>
      </c>
      <c r="Q473" s="268" t="s">
        <v>738</v>
      </c>
      <c r="R473" s="268"/>
      <c r="S473" s="268"/>
      <c r="T473" s="268"/>
      <c r="U473" s="268"/>
      <c r="V473" s="268" t="s">
        <v>739</v>
      </c>
      <c r="W473" s="268" t="s">
        <v>739</v>
      </c>
      <c r="X473" s="268"/>
      <c r="Y473" s="268" t="s">
        <v>1353</v>
      </c>
      <c r="Z473" s="268">
        <v>190</v>
      </c>
      <c r="AA473" s="269">
        <v>44500</v>
      </c>
      <c r="AB473" s="270">
        <v>4589.67</v>
      </c>
      <c r="AC473" s="270" t="s">
        <v>625</v>
      </c>
      <c r="AD473" s="270">
        <v>23.07</v>
      </c>
      <c r="AE473" s="268" t="s">
        <v>741</v>
      </c>
      <c r="AF473" s="268">
        <v>2021</v>
      </c>
      <c r="AG473" s="268">
        <v>10</v>
      </c>
    </row>
    <row r="474" spans="1:33">
      <c r="A474" s="268" t="s">
        <v>734</v>
      </c>
      <c r="B474" s="268" t="s">
        <v>1367</v>
      </c>
      <c r="C474" s="269">
        <v>44500</v>
      </c>
      <c r="D474" s="269" t="e">
        <f>VLOOKUP(B474,#REF!,3,0)</f>
        <v>#REF!</v>
      </c>
      <c r="E474" s="269">
        <v>44500</v>
      </c>
      <c r="F474" s="268" t="s">
        <v>614</v>
      </c>
      <c r="G474" s="268">
        <v>65115</v>
      </c>
      <c r="H474" s="268" t="s">
        <v>1366</v>
      </c>
      <c r="I474" s="268" t="s">
        <v>616</v>
      </c>
      <c r="J474" s="268" t="s">
        <v>617</v>
      </c>
      <c r="K474" s="268">
        <v>92140</v>
      </c>
      <c r="L474" s="268">
        <v>2001</v>
      </c>
      <c r="M474" s="268">
        <v>11363</v>
      </c>
      <c r="N474" s="268" t="s">
        <v>614</v>
      </c>
      <c r="O474" s="268">
        <v>118983</v>
      </c>
      <c r="P474" s="268" t="s">
        <v>737</v>
      </c>
      <c r="Q474" s="268" t="s">
        <v>738</v>
      </c>
      <c r="R474" s="268"/>
      <c r="S474" s="268"/>
      <c r="T474" s="268"/>
      <c r="U474" s="268"/>
      <c r="V474" s="268" t="s">
        <v>739</v>
      </c>
      <c r="W474" s="268" t="s">
        <v>739</v>
      </c>
      <c r="X474" s="268"/>
      <c r="Y474" s="268" t="s">
        <v>1353</v>
      </c>
      <c r="Z474" s="268">
        <v>200</v>
      </c>
      <c r="AA474" s="269">
        <v>44500</v>
      </c>
      <c r="AB474" s="270">
        <v>24478.240000000002</v>
      </c>
      <c r="AC474" s="270" t="s">
        <v>625</v>
      </c>
      <c r="AD474" s="270">
        <v>123.02</v>
      </c>
      <c r="AE474" s="268" t="s">
        <v>741</v>
      </c>
      <c r="AF474" s="268">
        <v>2021</v>
      </c>
      <c r="AG474" s="268">
        <v>10</v>
      </c>
    </row>
    <row r="475" spans="1:33">
      <c r="A475" s="268" t="s">
        <v>734</v>
      </c>
      <c r="B475" s="268" t="s">
        <v>1365</v>
      </c>
      <c r="C475" s="269">
        <v>44500</v>
      </c>
      <c r="D475" s="269" t="e">
        <f>VLOOKUP(B475,#REF!,3,0)</f>
        <v>#REF!</v>
      </c>
      <c r="E475" s="269">
        <v>44500</v>
      </c>
      <c r="F475" s="268" t="s">
        <v>614</v>
      </c>
      <c r="G475" s="268">
        <v>63560</v>
      </c>
      <c r="H475" s="268" t="s">
        <v>1364</v>
      </c>
      <c r="I475" s="268" t="s">
        <v>616</v>
      </c>
      <c r="J475" s="268" t="s">
        <v>617</v>
      </c>
      <c r="K475" s="268">
        <v>92140</v>
      </c>
      <c r="L475" s="268">
        <v>2001</v>
      </c>
      <c r="M475" s="268">
        <v>11363</v>
      </c>
      <c r="N475" s="268" t="s">
        <v>614</v>
      </c>
      <c r="O475" s="268">
        <v>118983</v>
      </c>
      <c r="P475" s="268" t="s">
        <v>737</v>
      </c>
      <c r="Q475" s="268" t="s">
        <v>738</v>
      </c>
      <c r="R475" s="268"/>
      <c r="S475" s="268"/>
      <c r="T475" s="268"/>
      <c r="U475" s="268"/>
      <c r="V475" s="268" t="s">
        <v>739</v>
      </c>
      <c r="W475" s="268" t="s">
        <v>739</v>
      </c>
      <c r="X475" s="268"/>
      <c r="Y475" s="268" t="s">
        <v>1353</v>
      </c>
      <c r="Z475" s="268">
        <v>198</v>
      </c>
      <c r="AA475" s="269">
        <v>44500</v>
      </c>
      <c r="AB475" s="270">
        <v>917.93</v>
      </c>
      <c r="AC475" s="270" t="s">
        <v>625</v>
      </c>
      <c r="AD475" s="270">
        <v>4.6100000000000003</v>
      </c>
      <c r="AE475" s="268" t="s">
        <v>741</v>
      </c>
      <c r="AF475" s="268">
        <v>2021</v>
      </c>
      <c r="AG475" s="268">
        <v>10</v>
      </c>
    </row>
    <row r="476" spans="1:33">
      <c r="A476" s="268" t="s">
        <v>734</v>
      </c>
      <c r="B476" s="268" t="s">
        <v>1363</v>
      </c>
      <c r="C476" s="269">
        <v>44500</v>
      </c>
      <c r="D476" s="269" t="e">
        <f>VLOOKUP(B476,#REF!,3,0)</f>
        <v>#REF!</v>
      </c>
      <c r="E476" s="269">
        <v>44500</v>
      </c>
      <c r="F476" s="268" t="s">
        <v>614</v>
      </c>
      <c r="G476" s="268">
        <v>63555</v>
      </c>
      <c r="H476" s="268" t="s">
        <v>1362</v>
      </c>
      <c r="I476" s="268" t="s">
        <v>616</v>
      </c>
      <c r="J476" s="268" t="s">
        <v>617</v>
      </c>
      <c r="K476" s="268">
        <v>92140</v>
      </c>
      <c r="L476" s="268">
        <v>2001</v>
      </c>
      <c r="M476" s="268">
        <v>11363</v>
      </c>
      <c r="N476" s="268" t="s">
        <v>614</v>
      </c>
      <c r="O476" s="268">
        <v>118983</v>
      </c>
      <c r="P476" s="268" t="s">
        <v>737</v>
      </c>
      <c r="Q476" s="268" t="s">
        <v>738</v>
      </c>
      <c r="R476" s="268"/>
      <c r="S476" s="268"/>
      <c r="T476" s="268"/>
      <c r="U476" s="268"/>
      <c r="V476" s="268" t="s">
        <v>739</v>
      </c>
      <c r="W476" s="268" t="s">
        <v>739</v>
      </c>
      <c r="X476" s="268"/>
      <c r="Y476" s="268" t="s">
        <v>1353</v>
      </c>
      <c r="Z476" s="268">
        <v>196</v>
      </c>
      <c r="AA476" s="269">
        <v>44500</v>
      </c>
      <c r="AB476" s="270">
        <v>5507.6</v>
      </c>
      <c r="AC476" s="270" t="s">
        <v>625</v>
      </c>
      <c r="AD476" s="270">
        <v>27.68</v>
      </c>
      <c r="AE476" s="268" t="s">
        <v>741</v>
      </c>
      <c r="AF476" s="268">
        <v>2021</v>
      </c>
      <c r="AG476" s="268">
        <v>10</v>
      </c>
    </row>
    <row r="477" spans="1:33">
      <c r="A477" s="268" t="s">
        <v>734</v>
      </c>
      <c r="B477" s="268" t="s">
        <v>1361</v>
      </c>
      <c r="C477" s="269">
        <v>44500</v>
      </c>
      <c r="D477" s="269" t="e">
        <f>VLOOKUP(B477,#REF!,3,0)</f>
        <v>#REF!</v>
      </c>
      <c r="E477" s="269">
        <v>44500</v>
      </c>
      <c r="F477" s="268" t="s">
        <v>614</v>
      </c>
      <c r="G477" s="268">
        <v>63550</v>
      </c>
      <c r="H477" s="268" t="s">
        <v>1360</v>
      </c>
      <c r="I477" s="268" t="s">
        <v>616</v>
      </c>
      <c r="J477" s="268" t="s">
        <v>617</v>
      </c>
      <c r="K477" s="268">
        <v>92140</v>
      </c>
      <c r="L477" s="268">
        <v>2001</v>
      </c>
      <c r="M477" s="268">
        <v>11363</v>
      </c>
      <c r="N477" s="268" t="s">
        <v>614</v>
      </c>
      <c r="O477" s="268">
        <v>118983</v>
      </c>
      <c r="P477" s="268" t="s">
        <v>737</v>
      </c>
      <c r="Q477" s="268" t="s">
        <v>738</v>
      </c>
      <c r="R477" s="268"/>
      <c r="S477" s="268"/>
      <c r="T477" s="268"/>
      <c r="U477" s="268"/>
      <c r="V477" s="268" t="s">
        <v>739</v>
      </c>
      <c r="W477" s="268" t="s">
        <v>739</v>
      </c>
      <c r="X477" s="268"/>
      <c r="Y477" s="268" t="s">
        <v>1353</v>
      </c>
      <c r="Z477" s="268">
        <v>194</v>
      </c>
      <c r="AA477" s="269">
        <v>44500</v>
      </c>
      <c r="AB477" s="270">
        <v>611.96</v>
      </c>
      <c r="AC477" s="270" t="s">
        <v>625</v>
      </c>
      <c r="AD477" s="270">
        <v>3.08</v>
      </c>
      <c r="AE477" s="268" t="s">
        <v>741</v>
      </c>
      <c r="AF477" s="268">
        <v>2021</v>
      </c>
      <c r="AG477" s="268">
        <v>10</v>
      </c>
    </row>
    <row r="478" spans="1:33">
      <c r="A478" s="268" t="s">
        <v>734</v>
      </c>
      <c r="B478" s="268" t="s">
        <v>1359</v>
      </c>
      <c r="C478" s="269">
        <v>44500</v>
      </c>
      <c r="D478" s="269" t="e">
        <f>VLOOKUP(B478,#REF!,3,0)</f>
        <v>#REF!</v>
      </c>
      <c r="E478" s="269">
        <v>44500</v>
      </c>
      <c r="F478" s="268" t="s">
        <v>614</v>
      </c>
      <c r="G478" s="268">
        <v>63545</v>
      </c>
      <c r="H478" s="268" t="s">
        <v>1358</v>
      </c>
      <c r="I478" s="268" t="s">
        <v>616</v>
      </c>
      <c r="J478" s="268" t="s">
        <v>617</v>
      </c>
      <c r="K478" s="268">
        <v>92140</v>
      </c>
      <c r="L478" s="268">
        <v>2001</v>
      </c>
      <c r="M478" s="268">
        <v>11363</v>
      </c>
      <c r="N478" s="268" t="s">
        <v>614</v>
      </c>
      <c r="O478" s="268">
        <v>118983</v>
      </c>
      <c r="P478" s="268" t="s">
        <v>737</v>
      </c>
      <c r="Q478" s="268" t="s">
        <v>738</v>
      </c>
      <c r="R478" s="268"/>
      <c r="S478" s="268"/>
      <c r="T478" s="268"/>
      <c r="U478" s="268"/>
      <c r="V478" s="268" t="s">
        <v>739</v>
      </c>
      <c r="W478" s="268" t="s">
        <v>739</v>
      </c>
      <c r="X478" s="268"/>
      <c r="Y478" s="268" t="s">
        <v>1353</v>
      </c>
      <c r="Z478" s="268">
        <v>192</v>
      </c>
      <c r="AA478" s="269">
        <v>44500</v>
      </c>
      <c r="AB478" s="270">
        <v>12239.12</v>
      </c>
      <c r="AC478" s="270" t="s">
        <v>625</v>
      </c>
      <c r="AD478" s="270">
        <v>61.51</v>
      </c>
      <c r="AE478" s="268" t="s">
        <v>741</v>
      </c>
      <c r="AF478" s="268">
        <v>2021</v>
      </c>
      <c r="AG478" s="268">
        <v>10</v>
      </c>
    </row>
    <row r="479" spans="1:33">
      <c r="A479" s="268" t="s">
        <v>734</v>
      </c>
      <c r="B479" s="268" t="s">
        <v>1357</v>
      </c>
      <c r="C479" s="269">
        <v>44500</v>
      </c>
      <c r="D479" s="269" t="e">
        <f>VLOOKUP(B479,#REF!,3,0)</f>
        <v>#REF!</v>
      </c>
      <c r="E479" s="269">
        <v>44500</v>
      </c>
      <c r="F479" s="268" t="s">
        <v>614</v>
      </c>
      <c r="G479" s="268">
        <v>63535</v>
      </c>
      <c r="H479" s="268" t="s">
        <v>1356</v>
      </c>
      <c r="I479" s="268" t="s">
        <v>616</v>
      </c>
      <c r="J479" s="268" t="s">
        <v>617</v>
      </c>
      <c r="K479" s="268">
        <v>92140</v>
      </c>
      <c r="L479" s="268">
        <v>2001</v>
      </c>
      <c r="M479" s="268">
        <v>11363</v>
      </c>
      <c r="N479" s="268" t="s">
        <v>614</v>
      </c>
      <c r="O479" s="268">
        <v>118983</v>
      </c>
      <c r="P479" s="268" t="s">
        <v>737</v>
      </c>
      <c r="Q479" s="268" t="s">
        <v>738</v>
      </c>
      <c r="R479" s="268"/>
      <c r="S479" s="268"/>
      <c r="T479" s="268"/>
      <c r="U479" s="268"/>
      <c r="V479" s="268" t="s">
        <v>739</v>
      </c>
      <c r="W479" s="268" t="s">
        <v>739</v>
      </c>
      <c r="X479" s="268"/>
      <c r="Y479" s="268" t="s">
        <v>1353</v>
      </c>
      <c r="Z479" s="268">
        <v>188</v>
      </c>
      <c r="AA479" s="269">
        <v>44500</v>
      </c>
      <c r="AB479" s="270">
        <v>7649.45</v>
      </c>
      <c r="AC479" s="270" t="s">
        <v>625</v>
      </c>
      <c r="AD479" s="270">
        <v>38.44</v>
      </c>
      <c r="AE479" s="268" t="s">
        <v>741</v>
      </c>
      <c r="AF479" s="268">
        <v>2021</v>
      </c>
      <c r="AG479" s="268">
        <v>10</v>
      </c>
    </row>
    <row r="480" spans="1:33">
      <c r="A480" s="268" t="s">
        <v>734</v>
      </c>
      <c r="B480" s="268" t="s">
        <v>1355</v>
      </c>
      <c r="C480" s="269">
        <v>44500</v>
      </c>
      <c r="D480" s="269" t="e">
        <f>VLOOKUP(B480,#REF!,3,0)</f>
        <v>#REF!</v>
      </c>
      <c r="E480" s="269">
        <v>44500</v>
      </c>
      <c r="F480" s="268" t="s">
        <v>614</v>
      </c>
      <c r="G480" s="268">
        <v>63530</v>
      </c>
      <c r="H480" s="268" t="s">
        <v>1354</v>
      </c>
      <c r="I480" s="268" t="s">
        <v>616</v>
      </c>
      <c r="J480" s="268" t="s">
        <v>617</v>
      </c>
      <c r="K480" s="268">
        <v>92140</v>
      </c>
      <c r="L480" s="268">
        <v>2001</v>
      </c>
      <c r="M480" s="268">
        <v>11363</v>
      </c>
      <c r="N480" s="268" t="s">
        <v>614</v>
      </c>
      <c r="O480" s="268">
        <v>118983</v>
      </c>
      <c r="P480" s="268" t="s">
        <v>737</v>
      </c>
      <c r="Q480" s="268" t="s">
        <v>738</v>
      </c>
      <c r="R480" s="268"/>
      <c r="S480" s="268"/>
      <c r="T480" s="268"/>
      <c r="U480" s="268"/>
      <c r="V480" s="268" t="s">
        <v>739</v>
      </c>
      <c r="W480" s="268" t="s">
        <v>739</v>
      </c>
      <c r="X480" s="268"/>
      <c r="Y480" s="268" t="s">
        <v>1353</v>
      </c>
      <c r="Z480" s="268">
        <v>186</v>
      </c>
      <c r="AA480" s="269">
        <v>44500</v>
      </c>
      <c r="AB480" s="270">
        <v>11474.18</v>
      </c>
      <c r="AC480" s="270" t="s">
        <v>625</v>
      </c>
      <c r="AD480" s="270">
        <v>57.66</v>
      </c>
      <c r="AE480" s="268" t="s">
        <v>741</v>
      </c>
      <c r="AF480" s="268">
        <v>2021</v>
      </c>
      <c r="AG480" s="268">
        <v>10</v>
      </c>
    </row>
    <row r="481" spans="1:33">
      <c r="A481" t="s">
        <v>734</v>
      </c>
      <c r="B481" t="s">
        <v>837</v>
      </c>
      <c r="C481" s="217">
        <v>44135</v>
      </c>
      <c r="D481" s="217" t="e">
        <f>VLOOKUP(B481,#REF!,3,0)</f>
        <v>#REF!</v>
      </c>
      <c r="E481" s="217">
        <v>44138</v>
      </c>
      <c r="F481" t="s">
        <v>614</v>
      </c>
      <c r="G481">
        <v>71440</v>
      </c>
      <c r="H481" t="s">
        <v>743</v>
      </c>
      <c r="I481" t="s">
        <v>616</v>
      </c>
      <c r="J481" t="s">
        <v>617</v>
      </c>
      <c r="K481">
        <v>92140</v>
      </c>
      <c r="L481">
        <v>2001</v>
      </c>
      <c r="M481">
        <v>11363</v>
      </c>
      <c r="N481" t="s">
        <v>614</v>
      </c>
      <c r="O481">
        <v>118983</v>
      </c>
      <c r="P481" t="s">
        <v>737</v>
      </c>
      <c r="Q481" t="s">
        <v>738</v>
      </c>
      <c r="V481" t="s">
        <v>739</v>
      </c>
      <c r="W481" t="s">
        <v>739</v>
      </c>
      <c r="Y481" t="s">
        <v>835</v>
      </c>
      <c r="Z481">
        <v>94</v>
      </c>
      <c r="AA481" s="217">
        <v>44135</v>
      </c>
      <c r="AB481" s="219">
        <v>16137.91</v>
      </c>
      <c r="AC481" s="219" t="s">
        <v>625</v>
      </c>
      <c r="AD481" s="219">
        <v>87.23</v>
      </c>
      <c r="AE481" t="s">
        <v>741</v>
      </c>
      <c r="AF481">
        <v>2020</v>
      </c>
      <c r="AG481">
        <v>10</v>
      </c>
    </row>
    <row r="482" spans="1:33">
      <c r="A482" t="s">
        <v>734</v>
      </c>
      <c r="B482" t="s">
        <v>838</v>
      </c>
      <c r="C482" s="217">
        <v>44135</v>
      </c>
      <c r="D482" s="217" t="e">
        <f>VLOOKUP(B482,#REF!,3,0)</f>
        <v>#REF!</v>
      </c>
      <c r="E482" s="217">
        <v>44138</v>
      </c>
      <c r="F482" t="s">
        <v>614</v>
      </c>
      <c r="G482">
        <v>71415</v>
      </c>
      <c r="H482" t="s">
        <v>748</v>
      </c>
      <c r="I482" t="s">
        <v>616</v>
      </c>
      <c r="J482" t="s">
        <v>617</v>
      </c>
      <c r="K482">
        <v>92140</v>
      </c>
      <c r="L482">
        <v>2001</v>
      </c>
      <c r="M482">
        <v>11363</v>
      </c>
      <c r="N482" t="s">
        <v>614</v>
      </c>
      <c r="O482">
        <v>118983</v>
      </c>
      <c r="P482" t="s">
        <v>737</v>
      </c>
      <c r="Q482" t="s">
        <v>738</v>
      </c>
      <c r="V482" t="s">
        <v>739</v>
      </c>
      <c r="W482" t="s">
        <v>739</v>
      </c>
      <c r="Y482" t="s">
        <v>835</v>
      </c>
      <c r="Z482">
        <v>88</v>
      </c>
      <c r="AA482" s="217">
        <v>44135</v>
      </c>
      <c r="AB482" s="219">
        <v>14120.68</v>
      </c>
      <c r="AC482" s="219" t="s">
        <v>625</v>
      </c>
      <c r="AD482" s="219">
        <v>76.319999999999993</v>
      </c>
      <c r="AE482" t="s">
        <v>741</v>
      </c>
      <c r="AF482">
        <v>2020</v>
      </c>
      <c r="AG482">
        <v>10</v>
      </c>
    </row>
    <row r="483" spans="1:33">
      <c r="A483" t="s">
        <v>734</v>
      </c>
      <c r="B483" t="s">
        <v>840</v>
      </c>
      <c r="C483" s="217">
        <v>44135</v>
      </c>
      <c r="D483" s="217" t="e">
        <f>VLOOKUP(B483,#REF!,3,0)</f>
        <v>#REF!</v>
      </c>
      <c r="E483" s="217">
        <v>44138</v>
      </c>
      <c r="F483" t="s">
        <v>614</v>
      </c>
      <c r="G483">
        <v>75705</v>
      </c>
      <c r="H483" t="s">
        <v>839</v>
      </c>
      <c r="I483" t="s">
        <v>616</v>
      </c>
      <c r="J483" t="s">
        <v>617</v>
      </c>
      <c r="K483">
        <v>92140</v>
      </c>
      <c r="L483">
        <v>2001</v>
      </c>
      <c r="M483">
        <v>11363</v>
      </c>
      <c r="N483" t="s">
        <v>614</v>
      </c>
      <c r="O483">
        <v>118983</v>
      </c>
      <c r="P483" t="s">
        <v>737</v>
      </c>
      <c r="Q483" t="s">
        <v>738</v>
      </c>
      <c r="V483" t="s">
        <v>739</v>
      </c>
      <c r="W483" t="s">
        <v>739</v>
      </c>
      <c r="Y483" t="s">
        <v>835</v>
      </c>
      <c r="Z483">
        <v>100</v>
      </c>
      <c r="AA483" s="217">
        <v>44135</v>
      </c>
      <c r="AB483" s="219">
        <v>6051.72</v>
      </c>
      <c r="AC483" s="219" t="s">
        <v>625</v>
      </c>
      <c r="AD483" s="219">
        <v>32.71</v>
      </c>
      <c r="AE483" t="s">
        <v>741</v>
      </c>
      <c r="AF483">
        <v>2020</v>
      </c>
      <c r="AG483">
        <v>10</v>
      </c>
    </row>
    <row r="484" spans="1:33">
      <c r="A484" t="s">
        <v>734</v>
      </c>
      <c r="B484" t="s">
        <v>836</v>
      </c>
      <c r="C484" s="217">
        <v>44135</v>
      </c>
      <c r="D484" s="217" t="e">
        <f>VLOOKUP(B484,#REF!,3,0)</f>
        <v>#REF!</v>
      </c>
      <c r="E484" s="217">
        <v>44138</v>
      </c>
      <c r="F484" t="s">
        <v>614</v>
      </c>
      <c r="G484">
        <v>71410</v>
      </c>
      <c r="H484" t="s">
        <v>746</v>
      </c>
      <c r="I484" t="s">
        <v>616</v>
      </c>
      <c r="J484" t="s">
        <v>617</v>
      </c>
      <c r="K484">
        <v>92140</v>
      </c>
      <c r="L484">
        <v>2001</v>
      </c>
      <c r="M484">
        <v>11363</v>
      </c>
      <c r="N484" t="s">
        <v>614</v>
      </c>
      <c r="O484">
        <v>118983</v>
      </c>
      <c r="P484" t="s">
        <v>737</v>
      </c>
      <c r="Q484" t="s">
        <v>738</v>
      </c>
      <c r="V484" t="s">
        <v>739</v>
      </c>
      <c r="W484" t="s">
        <v>739</v>
      </c>
      <c r="Y484" t="s">
        <v>835</v>
      </c>
      <c r="Z484">
        <v>82</v>
      </c>
      <c r="AA484" s="217">
        <v>44135</v>
      </c>
      <c r="AB484" s="219">
        <v>2017.24</v>
      </c>
      <c r="AC484" s="219" t="s">
        <v>625</v>
      </c>
      <c r="AD484" s="219">
        <v>10.9</v>
      </c>
      <c r="AE484" t="s">
        <v>741</v>
      </c>
      <c r="AF484">
        <v>2020</v>
      </c>
      <c r="AG484">
        <v>10</v>
      </c>
    </row>
    <row r="485" spans="1:33">
      <c r="A485" s="268" t="s">
        <v>734</v>
      </c>
      <c r="B485" s="268" t="s">
        <v>1352</v>
      </c>
      <c r="C485" s="269">
        <v>44500</v>
      </c>
      <c r="D485" s="269" t="e">
        <f>VLOOKUP(B485,#REF!,3,0)</f>
        <v>#REF!</v>
      </c>
      <c r="E485" s="269">
        <v>44500</v>
      </c>
      <c r="F485" s="268" t="s">
        <v>614</v>
      </c>
      <c r="G485" s="268">
        <v>71415</v>
      </c>
      <c r="H485" s="268" t="s">
        <v>748</v>
      </c>
      <c r="I485" s="268" t="s">
        <v>616</v>
      </c>
      <c r="J485" s="268" t="s">
        <v>617</v>
      </c>
      <c r="K485" s="268">
        <v>92140</v>
      </c>
      <c r="L485" s="268">
        <v>2001</v>
      </c>
      <c r="M485" s="268">
        <v>11363</v>
      </c>
      <c r="N485" s="268" t="s">
        <v>614</v>
      </c>
      <c r="O485" s="268">
        <v>118983</v>
      </c>
      <c r="P485" s="268" t="s">
        <v>737</v>
      </c>
      <c r="Q485" s="268" t="s">
        <v>738</v>
      </c>
      <c r="R485" s="268"/>
      <c r="S485" s="268"/>
      <c r="T485" s="268"/>
      <c r="U485" s="268"/>
      <c r="V485" s="268" t="s">
        <v>739</v>
      </c>
      <c r="W485" s="268" t="s">
        <v>739</v>
      </c>
      <c r="X485" s="268"/>
      <c r="Y485" s="268" t="s">
        <v>835</v>
      </c>
      <c r="Z485" s="268">
        <v>76</v>
      </c>
      <c r="AA485" s="269">
        <v>44500</v>
      </c>
      <c r="AB485" s="270">
        <v>14487.66</v>
      </c>
      <c r="AC485" s="270" t="s">
        <v>625</v>
      </c>
      <c r="AD485" s="270">
        <v>72.81</v>
      </c>
      <c r="AE485" s="268" t="s">
        <v>741</v>
      </c>
      <c r="AF485" s="268">
        <v>2021</v>
      </c>
      <c r="AG485" s="268">
        <v>10</v>
      </c>
    </row>
    <row r="486" spans="1:33">
      <c r="A486" s="268" t="s">
        <v>734</v>
      </c>
      <c r="B486" s="268" t="s">
        <v>1351</v>
      </c>
      <c r="C486" s="269">
        <v>44500</v>
      </c>
      <c r="D486" s="269" t="e">
        <f>VLOOKUP(B486,#REF!,3,0)</f>
        <v>#REF!</v>
      </c>
      <c r="E486" s="269">
        <v>44500</v>
      </c>
      <c r="F486" s="268" t="s">
        <v>614</v>
      </c>
      <c r="G486" s="268">
        <v>71440</v>
      </c>
      <c r="H486" s="268" t="s">
        <v>743</v>
      </c>
      <c r="I486" s="268" t="s">
        <v>616</v>
      </c>
      <c r="J486" s="268" t="s">
        <v>617</v>
      </c>
      <c r="K486" s="268">
        <v>92140</v>
      </c>
      <c r="L486" s="268">
        <v>2001</v>
      </c>
      <c r="M486" s="268">
        <v>11363</v>
      </c>
      <c r="N486" s="268" t="s">
        <v>614</v>
      </c>
      <c r="O486" s="268">
        <v>118983</v>
      </c>
      <c r="P486" s="268" t="s">
        <v>737</v>
      </c>
      <c r="Q486" s="268" t="s">
        <v>738</v>
      </c>
      <c r="R486" s="268"/>
      <c r="S486" s="268"/>
      <c r="T486" s="268"/>
      <c r="U486" s="268"/>
      <c r="V486" s="268" t="s">
        <v>739</v>
      </c>
      <c r="W486" s="268" t="s">
        <v>739</v>
      </c>
      <c r="X486" s="268"/>
      <c r="Y486" s="268" t="s">
        <v>835</v>
      </c>
      <c r="Z486" s="268">
        <v>82</v>
      </c>
      <c r="AA486" s="269">
        <v>44500</v>
      </c>
      <c r="AB486" s="270">
        <v>16557.34</v>
      </c>
      <c r="AC486" s="270" t="s">
        <v>625</v>
      </c>
      <c r="AD486" s="270">
        <v>83.21</v>
      </c>
      <c r="AE486" s="268" t="s">
        <v>741</v>
      </c>
      <c r="AF486" s="268">
        <v>2021</v>
      </c>
      <c r="AG486" s="268">
        <v>10</v>
      </c>
    </row>
    <row r="487" spans="1:33">
      <c r="A487" s="268" t="s">
        <v>734</v>
      </c>
      <c r="B487" s="268" t="s">
        <v>1350</v>
      </c>
      <c r="C487" s="269">
        <v>44500</v>
      </c>
      <c r="D487" s="269" t="e">
        <f>VLOOKUP(B487,#REF!,3,0)</f>
        <v>#REF!</v>
      </c>
      <c r="E487" s="269">
        <v>44500</v>
      </c>
      <c r="F487" s="268" t="s">
        <v>614</v>
      </c>
      <c r="G487" s="268">
        <v>75705</v>
      </c>
      <c r="H487" s="268" t="s">
        <v>839</v>
      </c>
      <c r="I487" s="268" t="s">
        <v>616</v>
      </c>
      <c r="J487" s="268" t="s">
        <v>617</v>
      </c>
      <c r="K487" s="268">
        <v>92140</v>
      </c>
      <c r="L487" s="268">
        <v>2001</v>
      </c>
      <c r="M487" s="268">
        <v>11363</v>
      </c>
      <c r="N487" s="268" t="s">
        <v>614</v>
      </c>
      <c r="O487" s="268">
        <v>118983</v>
      </c>
      <c r="P487" s="268" t="s">
        <v>737</v>
      </c>
      <c r="Q487" s="268" t="s">
        <v>738</v>
      </c>
      <c r="R487" s="268"/>
      <c r="S487" s="268"/>
      <c r="T487" s="268"/>
      <c r="U487" s="268"/>
      <c r="V487" s="268" t="s">
        <v>739</v>
      </c>
      <c r="W487" s="268" t="s">
        <v>739</v>
      </c>
      <c r="X487" s="268"/>
      <c r="Y487" s="268" t="s">
        <v>835</v>
      </c>
      <c r="Z487" s="268">
        <v>88</v>
      </c>
      <c r="AA487" s="269">
        <v>44500</v>
      </c>
      <c r="AB487" s="270">
        <v>6209</v>
      </c>
      <c r="AC487" s="270" t="s">
        <v>625</v>
      </c>
      <c r="AD487" s="270">
        <v>31.21</v>
      </c>
      <c r="AE487" s="268" t="s">
        <v>741</v>
      </c>
      <c r="AF487" s="268">
        <v>2021</v>
      </c>
      <c r="AG487" s="268">
        <v>10</v>
      </c>
    </row>
    <row r="488" spans="1:33">
      <c r="A488" s="268" t="s">
        <v>734</v>
      </c>
      <c r="B488" s="268" t="s">
        <v>1349</v>
      </c>
      <c r="C488" s="269">
        <v>44500</v>
      </c>
      <c r="D488" s="269" t="e">
        <f>VLOOKUP(B488,#REF!,3,0)</f>
        <v>#REF!</v>
      </c>
      <c r="E488" s="269">
        <v>44500</v>
      </c>
      <c r="F488" s="268" t="s">
        <v>614</v>
      </c>
      <c r="G488" s="268">
        <v>71410</v>
      </c>
      <c r="H488" s="268" t="s">
        <v>746</v>
      </c>
      <c r="I488" s="268" t="s">
        <v>616</v>
      </c>
      <c r="J488" s="268" t="s">
        <v>617</v>
      </c>
      <c r="K488" s="268">
        <v>92140</v>
      </c>
      <c r="L488" s="268">
        <v>2001</v>
      </c>
      <c r="M488" s="268">
        <v>11363</v>
      </c>
      <c r="N488" s="268" t="s">
        <v>614</v>
      </c>
      <c r="O488" s="268">
        <v>118983</v>
      </c>
      <c r="P488" s="268" t="s">
        <v>737</v>
      </c>
      <c r="Q488" s="268" t="s">
        <v>738</v>
      </c>
      <c r="R488" s="268"/>
      <c r="S488" s="268"/>
      <c r="T488" s="268"/>
      <c r="U488" s="268"/>
      <c r="V488" s="268" t="s">
        <v>739</v>
      </c>
      <c r="W488" s="268" t="s">
        <v>739</v>
      </c>
      <c r="X488" s="268"/>
      <c r="Y488" s="268" t="s">
        <v>835</v>
      </c>
      <c r="Z488" s="268">
        <v>70</v>
      </c>
      <c r="AA488" s="269">
        <v>44500</v>
      </c>
      <c r="AB488" s="270">
        <v>2069.66</v>
      </c>
      <c r="AC488" s="270" t="s">
        <v>625</v>
      </c>
      <c r="AD488" s="270">
        <v>10.4</v>
      </c>
      <c r="AE488" s="268" t="s">
        <v>741</v>
      </c>
      <c r="AF488" s="268">
        <v>2021</v>
      </c>
      <c r="AG488" s="268">
        <v>10</v>
      </c>
    </row>
    <row r="489" spans="1:33">
      <c r="A489" t="s">
        <v>734</v>
      </c>
      <c r="B489" t="s">
        <v>1326</v>
      </c>
      <c r="C489" s="217">
        <v>44165</v>
      </c>
      <c r="D489" s="217" t="e">
        <f>VLOOKUP(B489,#REF!,3,0)</f>
        <v>#REF!</v>
      </c>
      <c r="E489" s="217">
        <v>44165</v>
      </c>
      <c r="F489" t="s">
        <v>614</v>
      </c>
      <c r="G489">
        <v>71440</v>
      </c>
      <c r="H489" t="s">
        <v>743</v>
      </c>
      <c r="I489" t="s">
        <v>616</v>
      </c>
      <c r="J489" t="s">
        <v>617</v>
      </c>
      <c r="K489">
        <v>92140</v>
      </c>
      <c r="L489">
        <v>2001</v>
      </c>
      <c r="M489">
        <v>11363</v>
      </c>
      <c r="N489" t="s">
        <v>614</v>
      </c>
      <c r="O489">
        <v>118983</v>
      </c>
      <c r="P489" t="s">
        <v>737</v>
      </c>
      <c r="Q489" t="s">
        <v>738</v>
      </c>
      <c r="V489" t="s">
        <v>739</v>
      </c>
      <c r="W489" t="s">
        <v>739</v>
      </c>
      <c r="Y489" t="s">
        <v>1324</v>
      </c>
      <c r="Z489">
        <v>91</v>
      </c>
      <c r="AA489" s="217">
        <v>44165</v>
      </c>
      <c r="AB489" s="219">
        <v>27889.51</v>
      </c>
      <c r="AC489" s="219" t="s">
        <v>625</v>
      </c>
      <c r="AD489" s="219">
        <v>151.37</v>
      </c>
      <c r="AE489" t="s">
        <v>741</v>
      </c>
      <c r="AF489">
        <v>2020</v>
      </c>
      <c r="AG489">
        <v>11</v>
      </c>
    </row>
    <row r="490" spans="1:33">
      <c r="A490" t="s">
        <v>734</v>
      </c>
      <c r="B490" t="s">
        <v>1327</v>
      </c>
      <c r="C490" s="217">
        <v>44165</v>
      </c>
      <c r="D490" s="217" t="e">
        <f>VLOOKUP(B490,#REF!,3,0)</f>
        <v>#REF!</v>
      </c>
      <c r="E490" s="217">
        <v>44165</v>
      </c>
      <c r="F490" t="s">
        <v>614</v>
      </c>
      <c r="G490">
        <v>71415</v>
      </c>
      <c r="H490" t="s">
        <v>748</v>
      </c>
      <c r="I490" t="s">
        <v>616</v>
      </c>
      <c r="J490" t="s">
        <v>617</v>
      </c>
      <c r="K490">
        <v>92140</v>
      </c>
      <c r="L490">
        <v>2001</v>
      </c>
      <c r="M490">
        <v>11363</v>
      </c>
      <c r="N490" t="s">
        <v>614</v>
      </c>
      <c r="O490">
        <v>118983</v>
      </c>
      <c r="P490" t="s">
        <v>737</v>
      </c>
      <c r="Q490" t="s">
        <v>738</v>
      </c>
      <c r="V490" t="s">
        <v>739</v>
      </c>
      <c r="W490" t="s">
        <v>739</v>
      </c>
      <c r="Y490" t="s">
        <v>1324</v>
      </c>
      <c r="Z490">
        <v>86</v>
      </c>
      <c r="AA490" s="217">
        <v>44165</v>
      </c>
      <c r="AB490" s="219">
        <v>24403.31</v>
      </c>
      <c r="AC490" s="219" t="s">
        <v>625</v>
      </c>
      <c r="AD490" s="219">
        <v>132.44999999999999</v>
      </c>
      <c r="AE490" t="s">
        <v>741</v>
      </c>
      <c r="AF490">
        <v>2020</v>
      </c>
      <c r="AG490">
        <v>11</v>
      </c>
    </row>
    <row r="491" spans="1:33">
      <c r="A491" t="s">
        <v>734</v>
      </c>
      <c r="B491" t="s">
        <v>1325</v>
      </c>
      <c r="C491" s="217">
        <v>44165</v>
      </c>
      <c r="D491" s="217" t="e">
        <f>VLOOKUP(B491,#REF!,3,0)</f>
        <v>#REF!</v>
      </c>
      <c r="E491" s="217">
        <v>44165</v>
      </c>
      <c r="F491" t="s">
        <v>614</v>
      </c>
      <c r="G491">
        <v>71410</v>
      </c>
      <c r="H491" t="s">
        <v>746</v>
      </c>
      <c r="I491" t="s">
        <v>616</v>
      </c>
      <c r="J491" t="s">
        <v>617</v>
      </c>
      <c r="K491">
        <v>92140</v>
      </c>
      <c r="L491">
        <v>2001</v>
      </c>
      <c r="M491">
        <v>11363</v>
      </c>
      <c r="N491" t="s">
        <v>614</v>
      </c>
      <c r="O491">
        <v>118983</v>
      </c>
      <c r="P491" t="s">
        <v>737</v>
      </c>
      <c r="Q491" t="s">
        <v>738</v>
      </c>
      <c r="V491" t="s">
        <v>739</v>
      </c>
      <c r="W491" t="s">
        <v>739</v>
      </c>
      <c r="Y491" t="s">
        <v>1324</v>
      </c>
      <c r="Z491">
        <v>81</v>
      </c>
      <c r="AA491" s="217">
        <v>44165</v>
      </c>
      <c r="AB491" s="219">
        <v>3486.18</v>
      </c>
      <c r="AC491" s="219" t="s">
        <v>625</v>
      </c>
      <c r="AD491" s="219">
        <v>18.920000000000002</v>
      </c>
      <c r="AE491" t="s">
        <v>741</v>
      </c>
      <c r="AF491">
        <v>2020</v>
      </c>
      <c r="AG491">
        <v>11</v>
      </c>
    </row>
    <row r="492" spans="1:33">
      <c r="A492" t="s">
        <v>734</v>
      </c>
      <c r="B492" t="s">
        <v>1323</v>
      </c>
      <c r="C492" s="217">
        <v>44165</v>
      </c>
      <c r="D492" s="217" t="e">
        <f>VLOOKUP(B492,#REF!,3,0)</f>
        <v>#REF!</v>
      </c>
      <c r="E492" s="217">
        <v>44165</v>
      </c>
      <c r="F492" t="s">
        <v>614</v>
      </c>
      <c r="G492">
        <v>75705</v>
      </c>
      <c r="H492" t="s">
        <v>839</v>
      </c>
      <c r="I492" t="s">
        <v>616</v>
      </c>
      <c r="J492" t="s">
        <v>617</v>
      </c>
      <c r="K492">
        <v>92140</v>
      </c>
      <c r="L492">
        <v>2001</v>
      </c>
      <c r="M492">
        <v>11363</v>
      </c>
      <c r="N492" t="s">
        <v>614</v>
      </c>
      <c r="O492">
        <v>118983</v>
      </c>
      <c r="P492" t="s">
        <v>737</v>
      </c>
      <c r="Q492" t="s">
        <v>738</v>
      </c>
      <c r="V492" t="s">
        <v>739</v>
      </c>
      <c r="W492" t="s">
        <v>739</v>
      </c>
      <c r="Y492" t="s">
        <v>1324</v>
      </c>
      <c r="Z492">
        <v>96</v>
      </c>
      <c r="AA492" s="217">
        <v>44165</v>
      </c>
      <c r="AB492" s="219">
        <v>10458.56</v>
      </c>
      <c r="AC492" s="219" t="s">
        <v>625</v>
      </c>
      <c r="AD492" s="219">
        <v>56.77</v>
      </c>
      <c r="AE492" t="s">
        <v>741</v>
      </c>
      <c r="AF492">
        <v>2020</v>
      </c>
      <c r="AG492">
        <v>11</v>
      </c>
    </row>
    <row r="493" spans="1:33">
      <c r="A493" t="s">
        <v>734</v>
      </c>
      <c r="B493" t="s">
        <v>1330</v>
      </c>
      <c r="C493" s="217">
        <v>44196</v>
      </c>
      <c r="D493" s="217" t="e">
        <f>VLOOKUP(B493,#REF!,3,0)</f>
        <v>#REF!</v>
      </c>
      <c r="E493" s="217">
        <v>44200</v>
      </c>
      <c r="F493" t="s">
        <v>614</v>
      </c>
      <c r="G493">
        <v>71415</v>
      </c>
      <c r="H493" t="s">
        <v>748</v>
      </c>
      <c r="I493" t="s">
        <v>616</v>
      </c>
      <c r="J493" t="s">
        <v>617</v>
      </c>
      <c r="K493">
        <v>92140</v>
      </c>
      <c r="L493">
        <v>2001</v>
      </c>
      <c r="M493">
        <v>11363</v>
      </c>
      <c r="N493" t="s">
        <v>614</v>
      </c>
      <c r="O493">
        <v>118983</v>
      </c>
      <c r="P493" t="s">
        <v>737</v>
      </c>
      <c r="Q493" t="s">
        <v>738</v>
      </c>
      <c r="V493" t="s">
        <v>739</v>
      </c>
      <c r="W493" t="s">
        <v>739</v>
      </c>
      <c r="Y493" t="s">
        <v>1329</v>
      </c>
      <c r="Z493">
        <v>85</v>
      </c>
      <c r="AA493" s="217">
        <v>44196</v>
      </c>
      <c r="AB493" s="219">
        <v>24403.31</v>
      </c>
      <c r="AC493" s="219" t="s">
        <v>625</v>
      </c>
      <c r="AD493" s="219">
        <v>131.84</v>
      </c>
      <c r="AE493" t="s">
        <v>741</v>
      </c>
      <c r="AF493">
        <v>2020</v>
      </c>
      <c r="AG493">
        <v>12</v>
      </c>
    </row>
    <row r="494" spans="1:33">
      <c r="A494" t="s">
        <v>734</v>
      </c>
      <c r="B494" t="s">
        <v>1332</v>
      </c>
      <c r="C494" s="217">
        <v>44196</v>
      </c>
      <c r="D494" s="217" t="e">
        <f>VLOOKUP(B494,#REF!,3,0)</f>
        <v>#REF!</v>
      </c>
      <c r="E494" s="217">
        <v>44200</v>
      </c>
      <c r="F494" t="s">
        <v>614</v>
      </c>
      <c r="G494">
        <v>75705</v>
      </c>
      <c r="H494" t="s">
        <v>839</v>
      </c>
      <c r="I494" t="s">
        <v>616</v>
      </c>
      <c r="J494" t="s">
        <v>617</v>
      </c>
      <c r="K494">
        <v>92140</v>
      </c>
      <c r="L494">
        <v>2001</v>
      </c>
      <c r="M494">
        <v>11363</v>
      </c>
      <c r="N494" t="s">
        <v>614</v>
      </c>
      <c r="O494">
        <v>118983</v>
      </c>
      <c r="P494" t="s">
        <v>737</v>
      </c>
      <c r="Q494" t="s">
        <v>738</v>
      </c>
      <c r="V494" t="s">
        <v>739</v>
      </c>
      <c r="W494" t="s">
        <v>739</v>
      </c>
      <c r="Y494" t="s">
        <v>1329</v>
      </c>
      <c r="Z494">
        <v>95</v>
      </c>
      <c r="AA494" s="217">
        <v>44196</v>
      </c>
      <c r="AB494" s="219">
        <v>10458.56</v>
      </c>
      <c r="AC494" s="219" t="s">
        <v>625</v>
      </c>
      <c r="AD494" s="219">
        <v>56.5</v>
      </c>
      <c r="AE494" t="s">
        <v>741</v>
      </c>
      <c r="AF494">
        <v>2020</v>
      </c>
      <c r="AG494">
        <v>12</v>
      </c>
    </row>
    <row r="495" spans="1:33">
      <c r="A495" t="s">
        <v>734</v>
      </c>
      <c r="B495" t="s">
        <v>1328</v>
      </c>
      <c r="C495" s="217">
        <v>44196</v>
      </c>
      <c r="D495" s="217" t="e">
        <f>VLOOKUP(B495,#REF!,3,0)</f>
        <v>#REF!</v>
      </c>
      <c r="E495" s="217">
        <v>44200</v>
      </c>
      <c r="F495" t="s">
        <v>614</v>
      </c>
      <c r="G495">
        <v>71440</v>
      </c>
      <c r="H495" t="s">
        <v>743</v>
      </c>
      <c r="I495" t="s">
        <v>616</v>
      </c>
      <c r="J495" t="s">
        <v>617</v>
      </c>
      <c r="K495">
        <v>92140</v>
      </c>
      <c r="L495">
        <v>2001</v>
      </c>
      <c r="M495">
        <v>11363</v>
      </c>
      <c r="N495" t="s">
        <v>614</v>
      </c>
      <c r="O495">
        <v>118983</v>
      </c>
      <c r="P495" t="s">
        <v>737</v>
      </c>
      <c r="Q495" t="s">
        <v>738</v>
      </c>
      <c r="V495" t="s">
        <v>739</v>
      </c>
      <c r="W495" t="s">
        <v>739</v>
      </c>
      <c r="Y495" t="s">
        <v>1329</v>
      </c>
      <c r="Z495">
        <v>90</v>
      </c>
      <c r="AA495" s="217">
        <v>44196</v>
      </c>
      <c r="AB495" s="219">
        <v>27889.51</v>
      </c>
      <c r="AC495" s="219" t="s">
        <v>625</v>
      </c>
      <c r="AD495" s="219">
        <v>150.66999999999999</v>
      </c>
      <c r="AE495" t="s">
        <v>741</v>
      </c>
      <c r="AF495">
        <v>2020</v>
      </c>
      <c r="AG495">
        <v>12</v>
      </c>
    </row>
    <row r="496" spans="1:33">
      <c r="A496" t="s">
        <v>734</v>
      </c>
      <c r="B496" t="s">
        <v>1331</v>
      </c>
      <c r="C496" s="217">
        <v>44196</v>
      </c>
      <c r="D496" s="217" t="e">
        <f>VLOOKUP(B496,#REF!,3,0)</f>
        <v>#REF!</v>
      </c>
      <c r="E496" s="217">
        <v>44200</v>
      </c>
      <c r="F496" t="s">
        <v>614</v>
      </c>
      <c r="G496">
        <v>71410</v>
      </c>
      <c r="H496" t="s">
        <v>746</v>
      </c>
      <c r="I496" t="s">
        <v>616</v>
      </c>
      <c r="J496" t="s">
        <v>617</v>
      </c>
      <c r="K496">
        <v>92140</v>
      </c>
      <c r="L496">
        <v>2001</v>
      </c>
      <c r="M496">
        <v>11363</v>
      </c>
      <c r="N496" t="s">
        <v>614</v>
      </c>
      <c r="O496">
        <v>118983</v>
      </c>
      <c r="P496" t="s">
        <v>737</v>
      </c>
      <c r="Q496" t="s">
        <v>738</v>
      </c>
      <c r="V496" t="s">
        <v>739</v>
      </c>
      <c r="W496" t="s">
        <v>739</v>
      </c>
      <c r="Y496" t="s">
        <v>1329</v>
      </c>
      <c r="Z496">
        <v>80</v>
      </c>
      <c r="AA496" s="217">
        <v>44196</v>
      </c>
      <c r="AB496" s="219">
        <v>3486.18</v>
      </c>
      <c r="AC496" s="219" t="s">
        <v>625</v>
      </c>
      <c r="AD496" s="219">
        <v>18.829999999999998</v>
      </c>
      <c r="AE496" t="s">
        <v>741</v>
      </c>
      <c r="AF496">
        <v>2020</v>
      </c>
      <c r="AG496">
        <v>12</v>
      </c>
    </row>
    <row r="497" spans="1:33" hidden="1">
      <c r="A497" t="s">
        <v>728</v>
      </c>
      <c r="B497" t="s">
        <v>749</v>
      </c>
      <c r="C497" s="217">
        <v>43795</v>
      </c>
      <c r="D497" s="217" t="e">
        <f>VLOOKUP(B497,#REF!,3,0)</f>
        <v>#REF!</v>
      </c>
      <c r="E497" s="217">
        <v>43829</v>
      </c>
      <c r="F497" t="s">
        <v>614</v>
      </c>
      <c r="G497">
        <v>14015</v>
      </c>
      <c r="H497" t="s">
        <v>750</v>
      </c>
      <c r="I497" t="s">
        <v>616</v>
      </c>
      <c r="J497" t="s">
        <v>617</v>
      </c>
      <c r="K497">
        <v>92140</v>
      </c>
      <c r="L497">
        <v>2001</v>
      </c>
      <c r="M497">
        <v>11363</v>
      </c>
      <c r="N497" t="s">
        <v>614</v>
      </c>
      <c r="O497">
        <v>118983</v>
      </c>
      <c r="P497" t="s">
        <v>751</v>
      </c>
      <c r="Q497" t="s">
        <v>752</v>
      </c>
      <c r="R497" t="s">
        <v>620</v>
      </c>
      <c r="V497" t="s">
        <v>620</v>
      </c>
      <c r="Y497" t="s">
        <v>753</v>
      </c>
      <c r="Z497">
        <v>6</v>
      </c>
      <c r="AA497" s="217">
        <v>43795</v>
      </c>
      <c r="AB497" s="219">
        <v>-700000</v>
      </c>
      <c r="AC497" s="219" t="s">
        <v>696</v>
      </c>
      <c r="AD497" s="219">
        <v>-700000</v>
      </c>
      <c r="AE497" t="s">
        <v>754</v>
      </c>
      <c r="AF497">
        <v>2019</v>
      </c>
      <c r="AG497">
        <v>11</v>
      </c>
    </row>
    <row r="498" spans="1:33" hidden="1">
      <c r="A498" t="s">
        <v>728</v>
      </c>
      <c r="B498" t="s">
        <v>1333</v>
      </c>
      <c r="C498" s="217">
        <v>44281</v>
      </c>
      <c r="D498" s="217" t="e">
        <f>VLOOKUP(B498,#REF!,3,0)</f>
        <v>#REF!</v>
      </c>
      <c r="E498" s="217">
        <v>44292</v>
      </c>
      <c r="F498" t="s">
        <v>614</v>
      </c>
      <c r="G498">
        <v>14015</v>
      </c>
      <c r="H498" t="s">
        <v>750</v>
      </c>
      <c r="I498" t="s">
        <v>616</v>
      </c>
      <c r="J498" t="s">
        <v>617</v>
      </c>
      <c r="K498">
        <v>92140</v>
      </c>
      <c r="L498">
        <v>2001</v>
      </c>
      <c r="M498">
        <v>11363</v>
      </c>
      <c r="N498" t="s">
        <v>614</v>
      </c>
      <c r="O498">
        <v>118983</v>
      </c>
      <c r="P498" t="s">
        <v>751</v>
      </c>
      <c r="Q498" t="s">
        <v>752</v>
      </c>
      <c r="R498" t="s">
        <v>620</v>
      </c>
      <c r="V498" t="s">
        <v>620</v>
      </c>
      <c r="Y498" t="s">
        <v>1334</v>
      </c>
      <c r="Z498">
        <v>2</v>
      </c>
      <c r="AA498" s="217">
        <v>44281</v>
      </c>
      <c r="AB498" s="219">
        <v>-300000</v>
      </c>
      <c r="AC498" s="219" t="s">
        <v>696</v>
      </c>
      <c r="AD498" s="219">
        <v>-300000</v>
      </c>
      <c r="AE498" t="s">
        <v>754</v>
      </c>
      <c r="AF498">
        <v>2021</v>
      </c>
      <c r="AG498">
        <v>3</v>
      </c>
    </row>
    <row r="499" spans="1:33">
      <c r="A499" t="s">
        <v>755</v>
      </c>
      <c r="B499" t="s">
        <v>756</v>
      </c>
      <c r="C499" s="217">
        <v>43909</v>
      </c>
      <c r="D499" s="217" t="e">
        <f>VLOOKUP(B499,#REF!,3,0)</f>
        <v>#REF!</v>
      </c>
      <c r="E499" s="217">
        <v>43910</v>
      </c>
      <c r="F499" t="s">
        <v>614</v>
      </c>
      <c r="G499">
        <v>71615</v>
      </c>
      <c r="H499" t="s">
        <v>757</v>
      </c>
      <c r="I499" t="s">
        <v>616</v>
      </c>
      <c r="J499" t="s">
        <v>617</v>
      </c>
      <c r="K499">
        <v>92140</v>
      </c>
      <c r="L499">
        <v>2001</v>
      </c>
      <c r="M499">
        <v>11363</v>
      </c>
      <c r="N499" t="s">
        <v>614</v>
      </c>
      <c r="O499">
        <v>118983</v>
      </c>
      <c r="P499" t="s">
        <v>618</v>
      </c>
      <c r="Q499" t="s">
        <v>758</v>
      </c>
      <c r="R499" t="s">
        <v>620</v>
      </c>
      <c r="V499" t="s">
        <v>759</v>
      </c>
      <c r="Y499" t="s">
        <v>760</v>
      </c>
      <c r="Z499">
        <v>2</v>
      </c>
      <c r="AA499" s="217">
        <v>43909</v>
      </c>
      <c r="AB499" s="219">
        <v>-46618.239999999998</v>
      </c>
      <c r="AC499" s="219" t="s">
        <v>636</v>
      </c>
      <c r="AD499" s="219">
        <v>-1472</v>
      </c>
      <c r="AE499" t="s">
        <v>754</v>
      </c>
      <c r="AF499">
        <v>2020</v>
      </c>
      <c r="AG499">
        <v>3</v>
      </c>
    </row>
    <row r="500" spans="1:33">
      <c r="A500" t="s">
        <v>755</v>
      </c>
      <c r="B500" t="s">
        <v>761</v>
      </c>
      <c r="C500" s="217">
        <v>43909</v>
      </c>
      <c r="D500" s="217" t="e">
        <f>VLOOKUP(B500,#REF!,3,0)</f>
        <v>#REF!</v>
      </c>
      <c r="E500" s="217">
        <v>43910</v>
      </c>
      <c r="F500" t="s">
        <v>614</v>
      </c>
      <c r="G500">
        <v>71615</v>
      </c>
      <c r="H500" t="s">
        <v>757</v>
      </c>
      <c r="I500" t="s">
        <v>616</v>
      </c>
      <c r="J500" t="s">
        <v>617</v>
      </c>
      <c r="K500">
        <v>92140</v>
      </c>
      <c r="L500">
        <v>2001</v>
      </c>
      <c r="M500">
        <v>11363</v>
      </c>
      <c r="N500" t="s">
        <v>614</v>
      </c>
      <c r="O500">
        <v>118983</v>
      </c>
      <c r="P500" t="s">
        <v>618</v>
      </c>
      <c r="Q500" t="s">
        <v>758</v>
      </c>
      <c r="R500" t="s">
        <v>620</v>
      </c>
      <c r="V500" t="s">
        <v>762</v>
      </c>
      <c r="Y500" t="s">
        <v>760</v>
      </c>
      <c r="Z500">
        <v>3</v>
      </c>
      <c r="AA500" s="217">
        <v>43909</v>
      </c>
      <c r="AB500" s="219">
        <v>-46618.239999999998</v>
      </c>
      <c r="AC500" s="219" t="s">
        <v>636</v>
      </c>
      <c r="AD500" s="219">
        <v>-1472</v>
      </c>
      <c r="AE500" t="s">
        <v>754</v>
      </c>
      <c r="AF500">
        <v>2020</v>
      </c>
      <c r="AG500">
        <v>3</v>
      </c>
    </row>
    <row r="501" spans="1:33">
      <c r="A501" t="s">
        <v>763</v>
      </c>
      <c r="B501" t="s">
        <v>834</v>
      </c>
      <c r="C501" s="217">
        <v>44098</v>
      </c>
      <c r="D501" s="217" t="e">
        <f>VLOOKUP(B501,#REF!,3,0)</f>
        <v>#REF!</v>
      </c>
      <c r="E501" s="217">
        <v>44106</v>
      </c>
      <c r="F501" t="s">
        <v>614</v>
      </c>
      <c r="G501">
        <v>73505</v>
      </c>
      <c r="H501" t="s">
        <v>705</v>
      </c>
      <c r="I501" t="s">
        <v>616</v>
      </c>
      <c r="J501" t="s">
        <v>617</v>
      </c>
      <c r="K501">
        <v>92140</v>
      </c>
      <c r="L501">
        <v>2001</v>
      </c>
      <c r="M501">
        <v>11363</v>
      </c>
      <c r="N501" t="s">
        <v>614</v>
      </c>
      <c r="O501">
        <v>118983</v>
      </c>
      <c r="P501" t="s">
        <v>709</v>
      </c>
      <c r="Q501" t="s">
        <v>620</v>
      </c>
      <c r="R501" t="s">
        <v>620</v>
      </c>
      <c r="S501" t="s">
        <v>832</v>
      </c>
      <c r="V501" t="s">
        <v>833</v>
      </c>
      <c r="W501" t="s">
        <v>832</v>
      </c>
      <c r="Y501" t="s">
        <v>831</v>
      </c>
      <c r="Z501">
        <v>9</v>
      </c>
      <c r="AA501" s="217">
        <v>44098</v>
      </c>
      <c r="AB501" s="219">
        <v>837.19</v>
      </c>
      <c r="AC501" s="219" t="s">
        <v>696</v>
      </c>
      <c r="AD501" s="219">
        <v>837.19</v>
      </c>
      <c r="AE501" t="s">
        <v>767</v>
      </c>
      <c r="AF501">
        <v>2020</v>
      </c>
      <c r="AG501">
        <v>9</v>
      </c>
    </row>
    <row r="502" spans="1:33">
      <c r="A502" t="s">
        <v>763</v>
      </c>
      <c r="B502" t="s">
        <v>1335</v>
      </c>
      <c r="C502" s="217">
        <v>44329</v>
      </c>
      <c r="D502" s="217" t="e">
        <f>VLOOKUP(B502,#REF!,3,0)</f>
        <v>#REF!</v>
      </c>
      <c r="E502" s="217">
        <v>44334</v>
      </c>
      <c r="F502" t="s">
        <v>614</v>
      </c>
      <c r="G502">
        <v>73505</v>
      </c>
      <c r="H502" t="s">
        <v>705</v>
      </c>
      <c r="I502" t="s">
        <v>616</v>
      </c>
      <c r="J502" t="s">
        <v>617</v>
      </c>
      <c r="K502">
        <v>92140</v>
      </c>
      <c r="L502">
        <v>2001</v>
      </c>
      <c r="M502">
        <v>11363</v>
      </c>
      <c r="N502" t="s">
        <v>614</v>
      </c>
      <c r="O502">
        <v>118983</v>
      </c>
      <c r="P502" t="s">
        <v>709</v>
      </c>
      <c r="Q502" t="s">
        <v>620</v>
      </c>
      <c r="R502" t="s">
        <v>620</v>
      </c>
      <c r="S502" t="s">
        <v>832</v>
      </c>
      <c r="V502" t="s">
        <v>1336</v>
      </c>
      <c r="W502" t="s">
        <v>832</v>
      </c>
      <c r="Y502" t="s">
        <v>1337</v>
      </c>
      <c r="Z502">
        <v>10</v>
      </c>
      <c r="AA502" s="217">
        <v>44329</v>
      </c>
      <c r="AB502" s="219">
        <v>1316.75</v>
      </c>
      <c r="AC502" s="219" t="s">
        <v>696</v>
      </c>
      <c r="AD502" s="219">
        <v>1316.75</v>
      </c>
      <c r="AE502" t="s">
        <v>767</v>
      </c>
      <c r="AF502">
        <v>2021</v>
      </c>
      <c r="AG502">
        <v>5</v>
      </c>
    </row>
    <row r="503" spans="1:33">
      <c r="A503" s="268" t="s">
        <v>763</v>
      </c>
      <c r="B503" s="268" t="s">
        <v>1348</v>
      </c>
      <c r="C503" s="269">
        <v>44377</v>
      </c>
      <c r="D503" s="269" t="e">
        <f>VLOOKUP(B503,#REF!,3,0)</f>
        <v>#REF!</v>
      </c>
      <c r="E503" s="269">
        <v>44386</v>
      </c>
      <c r="F503" s="268" t="s">
        <v>614</v>
      </c>
      <c r="G503" s="268">
        <v>73505</v>
      </c>
      <c r="H503" s="268" t="s">
        <v>705</v>
      </c>
      <c r="I503" s="268" t="s">
        <v>616</v>
      </c>
      <c r="J503" s="268" t="s">
        <v>617</v>
      </c>
      <c r="K503" s="268">
        <v>92140</v>
      </c>
      <c r="L503" s="268">
        <v>2001</v>
      </c>
      <c r="M503" s="268">
        <v>11363</v>
      </c>
      <c r="N503" s="268" t="s">
        <v>614</v>
      </c>
      <c r="O503" s="268">
        <v>118983</v>
      </c>
      <c r="P503" s="268" t="s">
        <v>709</v>
      </c>
      <c r="Q503" s="268" t="s">
        <v>620</v>
      </c>
      <c r="R503" s="268" t="s">
        <v>620</v>
      </c>
      <c r="S503" s="268" t="s">
        <v>832</v>
      </c>
      <c r="T503" s="268"/>
      <c r="U503" s="268"/>
      <c r="V503" s="268" t="s">
        <v>1347</v>
      </c>
      <c r="W503" s="268" t="s">
        <v>832</v>
      </c>
      <c r="X503" s="268"/>
      <c r="Y503" s="268" t="s">
        <v>1346</v>
      </c>
      <c r="Z503" s="268">
        <v>8</v>
      </c>
      <c r="AA503" s="269">
        <v>44377</v>
      </c>
      <c r="AB503" s="270">
        <v>958.72</v>
      </c>
      <c r="AC503" s="270" t="s">
        <v>696</v>
      </c>
      <c r="AD503" s="270">
        <v>958.72</v>
      </c>
      <c r="AE503" s="268" t="s">
        <v>767</v>
      </c>
      <c r="AF503" s="268">
        <v>2021</v>
      </c>
      <c r="AG503" s="268">
        <v>6</v>
      </c>
    </row>
    <row r="504" spans="1:33">
      <c r="A504" s="268" t="s">
        <v>763</v>
      </c>
      <c r="B504" s="268" t="s">
        <v>1345</v>
      </c>
      <c r="C504" s="269">
        <v>44402</v>
      </c>
      <c r="D504" s="269" t="e">
        <f>VLOOKUP(B504,#REF!,3,0)</f>
        <v>#REF!</v>
      </c>
      <c r="E504" s="269">
        <v>44405</v>
      </c>
      <c r="F504" s="268" t="s">
        <v>614</v>
      </c>
      <c r="G504" s="268">
        <v>73505</v>
      </c>
      <c r="H504" s="268" t="s">
        <v>705</v>
      </c>
      <c r="I504" s="268" t="s">
        <v>616</v>
      </c>
      <c r="J504" s="268" t="s">
        <v>617</v>
      </c>
      <c r="K504" s="268">
        <v>92140</v>
      </c>
      <c r="L504" s="268">
        <v>2001</v>
      </c>
      <c r="M504" s="268">
        <v>11363</v>
      </c>
      <c r="N504" s="268" t="s">
        <v>614</v>
      </c>
      <c r="O504" s="268">
        <v>118983</v>
      </c>
      <c r="P504" s="268" t="s">
        <v>709</v>
      </c>
      <c r="Q504" s="268" t="s">
        <v>620</v>
      </c>
      <c r="R504" s="268" t="s">
        <v>620</v>
      </c>
      <c r="S504" s="268" t="s">
        <v>832</v>
      </c>
      <c r="T504" s="268"/>
      <c r="U504" s="268"/>
      <c r="V504" s="268" t="s">
        <v>1344</v>
      </c>
      <c r="W504" s="268" t="s">
        <v>832</v>
      </c>
      <c r="X504" s="268"/>
      <c r="Y504" s="268" t="s">
        <v>1343</v>
      </c>
      <c r="Z504" s="268">
        <v>4</v>
      </c>
      <c r="AA504" s="269">
        <v>44402</v>
      </c>
      <c r="AB504" s="270">
        <v>12.29</v>
      </c>
      <c r="AC504" s="270" t="s">
        <v>696</v>
      </c>
      <c r="AD504" s="270">
        <v>12.29</v>
      </c>
      <c r="AE504" s="268" t="s">
        <v>767</v>
      </c>
      <c r="AF504" s="268">
        <v>2021</v>
      </c>
      <c r="AG504" s="268">
        <v>7</v>
      </c>
    </row>
    <row r="505" spans="1:33">
      <c r="A505" s="268" t="s">
        <v>763</v>
      </c>
      <c r="B505" s="268" t="s">
        <v>1342</v>
      </c>
      <c r="C505" s="269">
        <v>44481</v>
      </c>
      <c r="D505" s="269" t="e">
        <f>VLOOKUP(B505,#REF!,3,0)</f>
        <v>#REF!</v>
      </c>
      <c r="E505" s="269">
        <v>44484</v>
      </c>
      <c r="F505" s="268" t="s">
        <v>614</v>
      </c>
      <c r="G505" s="268">
        <v>73505</v>
      </c>
      <c r="H505" s="268" t="s">
        <v>705</v>
      </c>
      <c r="I505" s="268" t="s">
        <v>616</v>
      </c>
      <c r="J505" s="268" t="s">
        <v>617</v>
      </c>
      <c r="K505" s="268">
        <v>92140</v>
      </c>
      <c r="L505" s="268">
        <v>2001</v>
      </c>
      <c r="M505" s="268">
        <v>11363</v>
      </c>
      <c r="N505" s="268" t="s">
        <v>614</v>
      </c>
      <c r="O505" s="268">
        <v>118983</v>
      </c>
      <c r="P505" s="268" t="s">
        <v>709</v>
      </c>
      <c r="Q505" s="268" t="s">
        <v>620</v>
      </c>
      <c r="R505" s="268" t="s">
        <v>620</v>
      </c>
      <c r="S505" s="268" t="s">
        <v>832</v>
      </c>
      <c r="T505" s="268"/>
      <c r="U505" s="268"/>
      <c r="V505" s="268" t="s">
        <v>1341</v>
      </c>
      <c r="W505" s="268" t="s">
        <v>832</v>
      </c>
      <c r="X505" s="268"/>
      <c r="Y505" s="268" t="s">
        <v>1340</v>
      </c>
      <c r="Z505" s="268">
        <v>6</v>
      </c>
      <c r="AA505" s="269">
        <v>44481</v>
      </c>
      <c r="AB505" s="270">
        <v>344.96</v>
      </c>
      <c r="AC505" s="270" t="s">
        <v>696</v>
      </c>
      <c r="AD505" s="270">
        <v>344.96</v>
      </c>
      <c r="AE505" s="268" t="s">
        <v>767</v>
      </c>
      <c r="AF505" s="268">
        <v>2021</v>
      </c>
      <c r="AG505" s="268">
        <v>10</v>
      </c>
    </row>
    <row r="506" spans="1:33" hidden="1">
      <c r="A506" t="s">
        <v>763</v>
      </c>
      <c r="B506" t="s">
        <v>764</v>
      </c>
      <c r="C506" s="217">
        <v>43800</v>
      </c>
      <c r="D506" s="217" t="e">
        <f>VLOOKUP(B506,#REF!,3,0)</f>
        <v>#REF!</v>
      </c>
      <c r="E506" s="217">
        <v>43827</v>
      </c>
      <c r="F506" t="s">
        <v>614</v>
      </c>
      <c r="G506">
        <v>14081</v>
      </c>
      <c r="H506" t="s">
        <v>733</v>
      </c>
      <c r="I506" t="s">
        <v>616</v>
      </c>
      <c r="J506" t="s">
        <v>617</v>
      </c>
      <c r="K506">
        <v>92140</v>
      </c>
      <c r="L506">
        <v>2001</v>
      </c>
      <c r="M506">
        <v>11363</v>
      </c>
      <c r="N506" t="s">
        <v>614</v>
      </c>
      <c r="O506">
        <v>118983</v>
      </c>
      <c r="P506" t="s">
        <v>751</v>
      </c>
      <c r="Q506" t="s">
        <v>620</v>
      </c>
      <c r="R506" t="s">
        <v>620</v>
      </c>
      <c r="S506" t="s">
        <v>765</v>
      </c>
      <c r="V506" t="s">
        <v>620</v>
      </c>
      <c r="W506" t="s">
        <v>765</v>
      </c>
      <c r="Y506" t="s">
        <v>766</v>
      </c>
      <c r="Z506">
        <v>2</v>
      </c>
      <c r="AA506" s="217">
        <v>43800</v>
      </c>
      <c r="AB506" s="219">
        <v>-700000</v>
      </c>
      <c r="AC506" s="219" t="s">
        <v>696</v>
      </c>
      <c r="AD506" s="219">
        <v>-700000</v>
      </c>
      <c r="AE506" t="s">
        <v>767</v>
      </c>
      <c r="AF506">
        <v>2019</v>
      </c>
      <c r="AG506">
        <v>12</v>
      </c>
    </row>
    <row r="507" spans="1:33" hidden="1">
      <c r="A507" t="s">
        <v>763</v>
      </c>
      <c r="B507" t="s">
        <v>764</v>
      </c>
      <c r="C507" s="217">
        <v>43800</v>
      </c>
      <c r="D507" s="217" t="e">
        <f>VLOOKUP(B507,#REF!,3,0)</f>
        <v>#REF!</v>
      </c>
      <c r="E507" s="217">
        <v>43827</v>
      </c>
      <c r="F507" t="s">
        <v>614</v>
      </c>
      <c r="G507">
        <v>14015</v>
      </c>
      <c r="H507" t="s">
        <v>750</v>
      </c>
      <c r="I507" t="s">
        <v>616</v>
      </c>
      <c r="J507" t="s">
        <v>617</v>
      </c>
      <c r="K507">
        <v>92140</v>
      </c>
      <c r="L507">
        <v>2001</v>
      </c>
      <c r="M507">
        <v>11363</v>
      </c>
      <c r="N507" t="s">
        <v>614</v>
      </c>
      <c r="O507">
        <v>118983</v>
      </c>
      <c r="P507" t="s">
        <v>751</v>
      </c>
      <c r="Q507" t="s">
        <v>620</v>
      </c>
      <c r="R507" t="s">
        <v>620</v>
      </c>
      <c r="S507" t="s">
        <v>765</v>
      </c>
      <c r="V507" t="s">
        <v>620</v>
      </c>
      <c r="W507" t="s">
        <v>765</v>
      </c>
      <c r="Y507" t="s">
        <v>766</v>
      </c>
      <c r="Z507">
        <v>7</v>
      </c>
      <c r="AA507" s="217">
        <v>43800</v>
      </c>
      <c r="AB507" s="219">
        <v>700000</v>
      </c>
      <c r="AC507" s="219" t="s">
        <v>696</v>
      </c>
      <c r="AD507" s="219">
        <v>700000</v>
      </c>
      <c r="AE507" t="s">
        <v>767</v>
      </c>
      <c r="AF507">
        <v>2019</v>
      </c>
      <c r="AG507">
        <v>12</v>
      </c>
    </row>
    <row r="508" spans="1:33" hidden="1">
      <c r="A508" t="s">
        <v>763</v>
      </c>
      <c r="B508" t="s">
        <v>1338</v>
      </c>
      <c r="C508" s="217">
        <v>44277</v>
      </c>
      <c r="D508" s="217" t="e">
        <f>VLOOKUP(B508,#REF!,3,0)</f>
        <v>#REF!</v>
      </c>
      <c r="E508" s="217">
        <v>44286</v>
      </c>
      <c r="F508" t="s">
        <v>614</v>
      </c>
      <c r="G508">
        <v>14015</v>
      </c>
      <c r="H508" t="s">
        <v>750</v>
      </c>
      <c r="I508" t="s">
        <v>616</v>
      </c>
      <c r="J508" t="s">
        <v>617</v>
      </c>
      <c r="K508">
        <v>92140</v>
      </c>
      <c r="L508">
        <v>2001</v>
      </c>
      <c r="M508">
        <v>11363</v>
      </c>
      <c r="N508" t="s">
        <v>614</v>
      </c>
      <c r="O508">
        <v>118983</v>
      </c>
      <c r="P508" t="s">
        <v>751</v>
      </c>
      <c r="Q508" t="s">
        <v>620</v>
      </c>
      <c r="R508" t="s">
        <v>620</v>
      </c>
      <c r="S508" t="s">
        <v>765</v>
      </c>
      <c r="V508" t="s">
        <v>620</v>
      </c>
      <c r="W508" t="s">
        <v>765</v>
      </c>
      <c r="Y508" t="s">
        <v>1339</v>
      </c>
      <c r="Z508">
        <v>1</v>
      </c>
      <c r="AA508" s="217">
        <v>44277</v>
      </c>
      <c r="AB508" s="219">
        <v>300000</v>
      </c>
      <c r="AC508" s="219" t="s">
        <v>696</v>
      </c>
      <c r="AD508" s="219">
        <v>300000</v>
      </c>
      <c r="AE508" t="s">
        <v>767</v>
      </c>
      <c r="AF508">
        <v>2021</v>
      </c>
      <c r="AG508">
        <v>3</v>
      </c>
    </row>
    <row r="509" spans="1:33" hidden="1">
      <c r="A509" t="s">
        <v>763</v>
      </c>
      <c r="B509" t="s">
        <v>1338</v>
      </c>
      <c r="C509" s="217">
        <v>44277</v>
      </c>
      <c r="D509" s="217" t="e">
        <f>VLOOKUP(B509,#REF!,3,0)</f>
        <v>#REF!</v>
      </c>
      <c r="E509" s="217">
        <v>44286</v>
      </c>
      <c r="F509" t="s">
        <v>614</v>
      </c>
      <c r="G509">
        <v>14081</v>
      </c>
      <c r="H509" t="s">
        <v>733</v>
      </c>
      <c r="I509" t="s">
        <v>616</v>
      </c>
      <c r="J509" t="s">
        <v>617</v>
      </c>
      <c r="K509">
        <v>92140</v>
      </c>
      <c r="L509">
        <v>2001</v>
      </c>
      <c r="M509">
        <v>11363</v>
      </c>
      <c r="N509" t="s">
        <v>614</v>
      </c>
      <c r="O509">
        <v>118983</v>
      </c>
      <c r="P509" t="s">
        <v>751</v>
      </c>
      <c r="Q509" t="s">
        <v>620</v>
      </c>
      <c r="R509" t="s">
        <v>620</v>
      </c>
      <c r="S509" t="s">
        <v>765</v>
      </c>
      <c r="V509" t="s">
        <v>620</v>
      </c>
      <c r="W509" t="s">
        <v>765</v>
      </c>
      <c r="Y509" t="s">
        <v>1339</v>
      </c>
      <c r="Z509">
        <v>2</v>
      </c>
      <c r="AA509" s="217">
        <v>44277</v>
      </c>
      <c r="AB509" s="219">
        <v>-300000</v>
      </c>
      <c r="AC509" s="219" t="s">
        <v>696</v>
      </c>
      <c r="AD509" s="219">
        <v>-300000</v>
      </c>
      <c r="AE509" t="s">
        <v>767</v>
      </c>
      <c r="AF509">
        <v>2021</v>
      </c>
      <c r="AG509">
        <v>3</v>
      </c>
    </row>
    <row r="513" spans="30:30">
      <c r="AD513" s="219">
        <f>SUM(AD3:AD512)</f>
        <v>-384370.6800000004</v>
      </c>
    </row>
    <row r="514" spans="30:30">
      <c r="AD514" s="219" t="e">
        <f>AD513-#REF!</f>
        <v>#REF!</v>
      </c>
    </row>
  </sheetData>
  <autoFilter ref="A2:AG509" xr:uid="{1DD008B7-5B4D-4A36-B1DB-9958AC058A66}">
    <filterColumn colId="2">
      <filters>
        <dateGroupItem year="2021" month="1" dateTimeGrouping="month"/>
        <dateGroupItem year="2021" month="2" dateTimeGrouping="month"/>
        <dateGroupItem year="2021" month="3" dateTimeGrouping="month"/>
        <dateGroupItem year="2021" month="4" dateTimeGrouping="month"/>
        <dateGroupItem year="2021" month="5" dateTimeGrouping="month"/>
        <dateGroupItem year="2021" month="6" dateTimeGrouping="month"/>
        <dateGroupItem year="2021" month="7" dateTimeGrouping="month"/>
        <dateGroupItem year="2021" month="8" dateTimeGrouping="month"/>
        <dateGroupItem year="2021" month="9" dateTimeGrouping="month"/>
        <dateGroupItem year="2021" month="10" dateTimeGrouping="month"/>
        <dateGroupItem year="2020" dateTimeGrouping="year"/>
        <dateGroupItem year="2019" dateTimeGrouping="year"/>
      </filters>
    </filterColumn>
    <filterColumn colId="6">
      <filters>
        <filter val="16005"/>
        <filter val="18130"/>
        <filter val="18630"/>
        <filter val="61105"/>
        <filter val="62110"/>
        <filter val="62115"/>
        <filter val="62140"/>
        <filter val="63530"/>
        <filter val="63535"/>
        <filter val="63540"/>
        <filter val="63545"/>
        <filter val="63550"/>
        <filter val="63555"/>
        <filter val="63560"/>
        <filter val="65115"/>
        <filter val="65135"/>
        <filter val="71305"/>
        <filter val="71405"/>
        <filter val="71410"/>
        <filter val="71415"/>
        <filter val="71440"/>
        <filter val="71605"/>
        <filter val="71615"/>
        <filter val="71620"/>
        <filter val="71635"/>
        <filter val="72105"/>
        <filter val="72120"/>
        <filter val="72125"/>
        <filter val="72145"/>
        <filter val="72205"/>
        <filter val="72210"/>
        <filter val="72415"/>
        <filter val="72425"/>
        <filter val="72440"/>
        <filter val="72805"/>
        <filter val="73105"/>
        <filter val="73125"/>
        <filter val="73205"/>
        <filter val="73310"/>
        <filter val="73505"/>
        <filter val="73510"/>
        <filter val="74205"/>
        <filter val="74210"/>
        <filter val="74215"/>
        <filter val="74220"/>
        <filter val="74225"/>
        <filter val="74710"/>
        <filter val="74965"/>
        <filter val="75105"/>
        <filter val="75115"/>
        <filter val="75705"/>
        <filter val="75710"/>
        <filter val="76125"/>
        <filter val="76135"/>
        <filter val="77630"/>
      </filters>
    </filterColumn>
  </autoFilter>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0DFB4-E503-40B4-B86D-475FE06B9C88}">
  <dimension ref="A1:BF36"/>
  <sheetViews>
    <sheetView zoomScale="80" zoomScaleNormal="80" workbookViewId="0">
      <selection activeCell="G11" sqref="G11"/>
    </sheetView>
  </sheetViews>
  <sheetFormatPr defaultRowHeight="15"/>
  <cols>
    <col min="1" max="1" width="16.42578125" bestFit="1" customWidth="1"/>
    <col min="2" max="2" width="37.85546875" bestFit="1" customWidth="1"/>
    <col min="3" max="3" width="10.85546875" bestFit="1" customWidth="1"/>
    <col min="4" max="4" width="12" bestFit="1" customWidth="1"/>
    <col min="5" max="5" width="16.28515625" bestFit="1" customWidth="1"/>
    <col min="6" max="6" width="8.7109375" bestFit="1" customWidth="1"/>
    <col min="7" max="7" width="34.28515625" bestFit="1" customWidth="1"/>
    <col min="8" max="8" width="14.42578125" bestFit="1" customWidth="1"/>
    <col min="9" max="9" width="7.42578125" bestFit="1" customWidth="1"/>
    <col min="13" max="13" width="16" bestFit="1" customWidth="1"/>
    <col min="14" max="14" width="9.42578125" bestFit="1" customWidth="1"/>
    <col min="15" max="15" width="14.5703125" bestFit="1" customWidth="1"/>
    <col min="16" max="16" width="13.42578125" bestFit="1" customWidth="1"/>
    <col min="17" max="17" width="14.5703125" bestFit="1" customWidth="1"/>
    <col min="18" max="18" width="9.7109375" bestFit="1" customWidth="1"/>
    <col min="19" max="19" width="28.42578125" bestFit="1" customWidth="1"/>
    <col min="20" max="20" width="15.85546875" bestFit="1" customWidth="1"/>
    <col min="21" max="21" width="31.85546875" customWidth="1"/>
    <col min="22" max="22" width="33.42578125" bestFit="1" customWidth="1"/>
    <col min="23" max="23" width="11" bestFit="1" customWidth="1"/>
    <col min="24" max="24" width="13" bestFit="1" customWidth="1"/>
    <col min="25" max="25" width="14.85546875" bestFit="1" customWidth="1"/>
    <col min="26" max="26" width="12.28515625" bestFit="1" customWidth="1"/>
    <col min="27" max="27" width="15.140625" bestFit="1" customWidth="1"/>
    <col min="28" max="28" width="6.28515625" bestFit="1" customWidth="1"/>
    <col min="29" max="29" width="13.5703125" bestFit="1" customWidth="1"/>
    <col min="30" max="30" width="8" bestFit="1" customWidth="1"/>
    <col min="31" max="31" width="6.85546875" bestFit="1" customWidth="1"/>
    <col min="32" max="32" width="8.85546875" bestFit="1" customWidth="1"/>
    <col min="33" max="33" width="19.5703125" bestFit="1" customWidth="1"/>
    <col min="40" max="40" width="12" bestFit="1" customWidth="1"/>
    <col min="53" max="53" width="10.7109375" bestFit="1" customWidth="1"/>
    <col min="54" max="54" width="11.42578125" bestFit="1" customWidth="1"/>
    <col min="57" max="57" width="11.28515625" bestFit="1" customWidth="1"/>
    <col min="58" max="58" width="12" bestFit="1" customWidth="1"/>
  </cols>
  <sheetData>
    <row r="1" spans="1:58">
      <c r="AG1" s="250" t="s">
        <v>827</v>
      </c>
    </row>
    <row r="2" spans="1:58">
      <c r="AC2" s="219">
        <f>SUBTOTAL(9,AC4:AC150)</f>
        <v>76996.530000000013</v>
      </c>
      <c r="AG2" s="219" t="e">
        <f>SUBTOTAL(9,AG4:AG44)</f>
        <v>#REF!</v>
      </c>
      <c r="AH2" s="219">
        <f t="shared" ref="AH2:BE2" si="0">SUBTOTAL(9,AH4:AH44)</f>
        <v>0</v>
      </c>
      <c r="AI2" s="219">
        <f t="shared" si="0"/>
        <v>0</v>
      </c>
      <c r="AJ2" s="219">
        <f t="shared" si="0"/>
        <v>0</v>
      </c>
      <c r="AK2" s="219">
        <f t="shared" si="0"/>
        <v>0</v>
      </c>
      <c r="AL2" s="219">
        <f t="shared" si="0"/>
        <v>0</v>
      </c>
      <c r="AM2" s="219">
        <f t="shared" si="0"/>
        <v>0</v>
      </c>
      <c r="AN2" s="219" t="e">
        <f t="shared" si="0"/>
        <v>#REF!</v>
      </c>
      <c r="AO2" s="219">
        <f t="shared" si="0"/>
        <v>0</v>
      </c>
      <c r="AP2" s="219">
        <f t="shared" si="0"/>
        <v>0</v>
      </c>
      <c r="AQ2" s="219">
        <f t="shared" si="0"/>
        <v>0</v>
      </c>
      <c r="AR2" s="219">
        <f t="shared" si="0"/>
        <v>0</v>
      </c>
      <c r="AS2" s="219">
        <f t="shared" si="0"/>
        <v>0</v>
      </c>
      <c r="AT2" s="219">
        <f t="shared" si="0"/>
        <v>0</v>
      </c>
      <c r="AU2" s="219">
        <f t="shared" si="0"/>
        <v>0</v>
      </c>
      <c r="AV2" s="219">
        <f t="shared" si="0"/>
        <v>0</v>
      </c>
      <c r="AW2" s="219">
        <f t="shared" si="0"/>
        <v>0</v>
      </c>
      <c r="AX2" s="219">
        <f t="shared" si="0"/>
        <v>0</v>
      </c>
      <c r="AY2" s="219">
        <f t="shared" si="0"/>
        <v>0</v>
      </c>
      <c r="AZ2" s="219">
        <f t="shared" si="0"/>
        <v>0</v>
      </c>
      <c r="BA2" s="219">
        <f t="shared" si="0"/>
        <v>1774.3000000000002</v>
      </c>
      <c r="BB2" s="219">
        <f t="shared" si="0"/>
        <v>1515.0399999999991</v>
      </c>
      <c r="BC2" s="219">
        <f t="shared" si="0"/>
        <v>0</v>
      </c>
      <c r="BD2" s="219">
        <f t="shared" si="0"/>
        <v>0</v>
      </c>
      <c r="BE2" s="219" t="e">
        <f t="shared" si="0"/>
        <v>#REF!</v>
      </c>
    </row>
    <row r="3" spans="1:58" ht="60">
      <c r="A3" s="259" t="s">
        <v>580</v>
      </c>
      <c r="B3" s="259" t="s">
        <v>581</v>
      </c>
      <c r="C3" s="255" t="s">
        <v>582</v>
      </c>
      <c r="D3" s="259" t="s">
        <v>583</v>
      </c>
      <c r="E3" s="259" t="s">
        <v>584</v>
      </c>
      <c r="F3" s="260" t="s">
        <v>585</v>
      </c>
      <c r="G3" s="260" t="s">
        <v>586</v>
      </c>
      <c r="H3" s="259" t="s">
        <v>587</v>
      </c>
      <c r="I3" s="260" t="s">
        <v>588</v>
      </c>
      <c r="J3" s="260" t="s">
        <v>589</v>
      </c>
      <c r="K3" s="260" t="s">
        <v>590</v>
      </c>
      <c r="L3" s="260" t="s">
        <v>591</v>
      </c>
      <c r="M3" s="259" t="s">
        <v>592</v>
      </c>
      <c r="N3" s="259" t="s">
        <v>593</v>
      </c>
      <c r="O3" s="260" t="s">
        <v>594</v>
      </c>
      <c r="P3" s="259" t="s">
        <v>595</v>
      </c>
      <c r="Q3" s="259" t="s">
        <v>596</v>
      </c>
      <c r="R3" s="259" t="s">
        <v>597</v>
      </c>
      <c r="S3" s="260" t="s">
        <v>598</v>
      </c>
      <c r="T3" s="259" t="s">
        <v>599</v>
      </c>
      <c r="U3" s="260" t="s">
        <v>600</v>
      </c>
      <c r="V3" s="260" t="s">
        <v>601</v>
      </c>
      <c r="W3" s="259" t="s">
        <v>602</v>
      </c>
      <c r="X3" s="259" t="s">
        <v>603</v>
      </c>
      <c r="Y3" s="259" t="s">
        <v>604</v>
      </c>
      <c r="Z3" s="259" t="s">
        <v>605</v>
      </c>
      <c r="AA3" s="260" t="s">
        <v>606</v>
      </c>
      <c r="AB3" s="260" t="s">
        <v>607</v>
      </c>
      <c r="AC3" s="260" t="s">
        <v>608</v>
      </c>
      <c r="AD3" s="260" t="s">
        <v>609</v>
      </c>
      <c r="AE3" s="260" t="s">
        <v>610</v>
      </c>
      <c r="AF3" s="261" t="s">
        <v>611</v>
      </c>
      <c r="AG3" s="248" t="s">
        <v>781</v>
      </c>
      <c r="AH3" s="221" t="s">
        <v>782</v>
      </c>
      <c r="AI3" s="221" t="s">
        <v>783</v>
      </c>
      <c r="AJ3" s="221" t="s">
        <v>34</v>
      </c>
      <c r="AK3" s="221" t="s">
        <v>35</v>
      </c>
      <c r="AL3" s="221" t="s">
        <v>36</v>
      </c>
      <c r="AM3" s="221" t="s">
        <v>37</v>
      </c>
      <c r="AN3" s="221" t="s">
        <v>45</v>
      </c>
      <c r="AO3" s="221" t="s">
        <v>46</v>
      </c>
      <c r="AP3" s="221" t="s">
        <v>39</v>
      </c>
      <c r="AQ3" s="221" t="s">
        <v>40</v>
      </c>
      <c r="AR3" s="221" t="s">
        <v>41</v>
      </c>
      <c r="AS3" s="221" t="s">
        <v>42</v>
      </c>
      <c r="AT3" s="221" t="s">
        <v>43</v>
      </c>
      <c r="AU3" s="221" t="s">
        <v>44</v>
      </c>
      <c r="AV3" s="221" t="s">
        <v>47</v>
      </c>
      <c r="AW3" s="221" t="s">
        <v>48</v>
      </c>
      <c r="AX3" s="221" t="s">
        <v>49</v>
      </c>
      <c r="AY3" s="221" t="s">
        <v>50</v>
      </c>
      <c r="AZ3" s="221" t="s">
        <v>77</v>
      </c>
      <c r="BA3" s="221" t="s">
        <v>771</v>
      </c>
      <c r="BB3" s="221" t="s">
        <v>772</v>
      </c>
      <c r="BC3" s="221" t="s">
        <v>773</v>
      </c>
      <c r="BD3" s="221" t="s">
        <v>774</v>
      </c>
      <c r="BE3" s="221" t="s">
        <v>826</v>
      </c>
      <c r="BF3" s="221" t="s">
        <v>825</v>
      </c>
    </row>
    <row r="4" spans="1:58">
      <c r="A4" t="s">
        <v>612</v>
      </c>
      <c r="B4" t="s">
        <v>613</v>
      </c>
      <c r="C4" s="217">
        <v>43893</v>
      </c>
      <c r="D4" s="217">
        <v>43894</v>
      </c>
      <c r="E4" t="s">
        <v>614</v>
      </c>
      <c r="F4">
        <v>72805</v>
      </c>
      <c r="G4" t="s">
        <v>615</v>
      </c>
      <c r="H4" t="s">
        <v>616</v>
      </c>
      <c r="I4" t="s">
        <v>617</v>
      </c>
      <c r="J4">
        <v>92140</v>
      </c>
      <c r="K4">
        <v>2001</v>
      </c>
      <c r="L4">
        <v>11363</v>
      </c>
      <c r="M4" t="s">
        <v>614</v>
      </c>
      <c r="N4">
        <v>118983</v>
      </c>
      <c r="O4" t="s">
        <v>618</v>
      </c>
      <c r="P4" t="s">
        <v>619</v>
      </c>
      <c r="Q4" t="s">
        <v>620</v>
      </c>
      <c r="R4">
        <v>77132</v>
      </c>
      <c r="S4" t="s">
        <v>621</v>
      </c>
      <c r="T4" t="s">
        <v>620</v>
      </c>
      <c r="U4" t="s">
        <v>622</v>
      </c>
      <c r="V4" t="s">
        <v>623</v>
      </c>
      <c r="X4" t="s">
        <v>624</v>
      </c>
      <c r="Y4">
        <v>14</v>
      </c>
      <c r="Z4" s="217">
        <v>43893</v>
      </c>
      <c r="AA4" s="219">
        <v>155000</v>
      </c>
      <c r="AB4" t="s">
        <v>625</v>
      </c>
      <c r="AC4" s="219">
        <v>855.69</v>
      </c>
      <c r="AD4" t="s">
        <v>626</v>
      </c>
      <c r="AE4">
        <v>2020</v>
      </c>
      <c r="AF4">
        <v>3</v>
      </c>
      <c r="BB4" s="227">
        <f>AC4</f>
        <v>855.69</v>
      </c>
      <c r="BE4">
        <f>SUM(AG4:BD4)</f>
        <v>855.69</v>
      </c>
      <c r="BF4" s="227">
        <f>BE4-AC4</f>
        <v>0</v>
      </c>
    </row>
    <row r="5" spans="1:58">
      <c r="A5" t="s">
        <v>612</v>
      </c>
      <c r="B5" t="s">
        <v>627</v>
      </c>
      <c r="C5" s="217">
        <v>43894</v>
      </c>
      <c r="D5" s="217">
        <v>43895</v>
      </c>
      <c r="E5" t="s">
        <v>614</v>
      </c>
      <c r="F5">
        <v>76135</v>
      </c>
      <c r="G5" t="s">
        <v>628</v>
      </c>
      <c r="H5" t="s">
        <v>616</v>
      </c>
      <c r="I5" t="s">
        <v>617</v>
      </c>
      <c r="J5">
        <v>92140</v>
      </c>
      <c r="K5">
        <v>2001</v>
      </c>
      <c r="L5">
        <v>11363</v>
      </c>
      <c r="M5" t="s">
        <v>614</v>
      </c>
      <c r="N5">
        <v>118983</v>
      </c>
      <c r="O5" t="s">
        <v>618</v>
      </c>
      <c r="P5" t="s">
        <v>619</v>
      </c>
      <c r="Q5" t="s">
        <v>620</v>
      </c>
      <c r="R5">
        <v>77132</v>
      </c>
      <c r="S5" t="s">
        <v>621</v>
      </c>
      <c r="T5" t="s">
        <v>620</v>
      </c>
      <c r="U5" t="s">
        <v>628</v>
      </c>
      <c r="V5" t="s">
        <v>623</v>
      </c>
      <c r="X5" t="s">
        <v>629</v>
      </c>
      <c r="Y5">
        <v>81</v>
      </c>
      <c r="Z5" s="217">
        <v>43894</v>
      </c>
      <c r="AA5" s="219">
        <v>0</v>
      </c>
      <c r="AB5" t="s">
        <v>625</v>
      </c>
      <c r="AC5" s="219">
        <v>-2.82</v>
      </c>
      <c r="AD5" t="s">
        <v>626</v>
      </c>
      <c r="AE5">
        <v>2020</v>
      </c>
      <c r="AF5">
        <v>3</v>
      </c>
      <c r="BB5" s="227">
        <f t="shared" ref="BB5:BB21" si="1">AC5</f>
        <v>-2.82</v>
      </c>
      <c r="BE5">
        <f t="shared" ref="BE5:BE36" si="2">SUM(AG5:BD5)</f>
        <v>-2.82</v>
      </c>
      <c r="BF5" s="227">
        <f t="shared" ref="BF5:BF36" si="3">BE5-AC5</f>
        <v>0</v>
      </c>
    </row>
    <row r="6" spans="1:58">
      <c r="A6" t="s">
        <v>612</v>
      </c>
      <c r="B6" t="s">
        <v>630</v>
      </c>
      <c r="C6" s="217">
        <v>43895</v>
      </c>
      <c r="D6" s="217">
        <v>43896</v>
      </c>
      <c r="E6" t="s">
        <v>614</v>
      </c>
      <c r="F6">
        <v>71615</v>
      </c>
      <c r="G6" t="s">
        <v>631</v>
      </c>
      <c r="H6" t="s">
        <v>616</v>
      </c>
      <c r="I6" t="s">
        <v>617</v>
      </c>
      <c r="J6">
        <v>92140</v>
      </c>
      <c r="K6">
        <v>2001</v>
      </c>
      <c r="L6">
        <v>11363</v>
      </c>
      <c r="M6" t="s">
        <v>614</v>
      </c>
      <c r="N6">
        <v>118983</v>
      </c>
      <c r="O6" t="s">
        <v>618</v>
      </c>
      <c r="P6" t="s">
        <v>619</v>
      </c>
      <c r="Q6" t="s">
        <v>620</v>
      </c>
      <c r="R6">
        <v>86251</v>
      </c>
      <c r="S6" t="s">
        <v>632</v>
      </c>
      <c r="T6" t="s">
        <v>620</v>
      </c>
      <c r="U6" t="s">
        <v>633</v>
      </c>
      <c r="V6" t="s">
        <v>634</v>
      </c>
      <c r="X6" t="s">
        <v>635</v>
      </c>
      <c r="Y6">
        <v>20</v>
      </c>
      <c r="Z6" s="217">
        <v>43895</v>
      </c>
      <c r="AA6" s="219">
        <v>40664.28</v>
      </c>
      <c r="AB6" t="s">
        <v>636</v>
      </c>
      <c r="AC6" s="219">
        <v>1284</v>
      </c>
      <c r="AD6" t="s">
        <v>626</v>
      </c>
      <c r="AE6">
        <v>2020</v>
      </c>
      <c r="AF6">
        <v>3</v>
      </c>
      <c r="BB6" s="227">
        <f t="shared" si="1"/>
        <v>1284</v>
      </c>
      <c r="BE6">
        <f t="shared" si="2"/>
        <v>1284</v>
      </c>
      <c r="BF6" s="227">
        <f t="shared" si="3"/>
        <v>0</v>
      </c>
    </row>
    <row r="7" spans="1:58">
      <c r="A7" t="s">
        <v>612</v>
      </c>
      <c r="B7" t="s">
        <v>637</v>
      </c>
      <c r="C7" s="217">
        <v>43895</v>
      </c>
      <c r="D7" s="217">
        <v>43896</v>
      </c>
      <c r="E7" t="s">
        <v>614</v>
      </c>
      <c r="F7">
        <v>71635</v>
      </c>
      <c r="G7" t="s">
        <v>638</v>
      </c>
      <c r="H7" t="s">
        <v>616</v>
      </c>
      <c r="I7" t="s">
        <v>617</v>
      </c>
      <c r="J7">
        <v>92140</v>
      </c>
      <c r="K7">
        <v>2001</v>
      </c>
      <c r="L7">
        <v>11363</v>
      </c>
      <c r="M7" t="s">
        <v>614</v>
      </c>
      <c r="N7">
        <v>118983</v>
      </c>
      <c r="O7" t="s">
        <v>618</v>
      </c>
      <c r="P7" t="s">
        <v>619</v>
      </c>
      <c r="Q7" t="s">
        <v>620</v>
      </c>
      <c r="R7">
        <v>86251</v>
      </c>
      <c r="S7" t="s">
        <v>632</v>
      </c>
      <c r="T7" t="s">
        <v>620</v>
      </c>
      <c r="U7" t="s">
        <v>639</v>
      </c>
      <c r="V7" t="s">
        <v>634</v>
      </c>
      <c r="X7" t="s">
        <v>635</v>
      </c>
      <c r="Y7">
        <v>23</v>
      </c>
      <c r="Z7" s="217">
        <v>43895</v>
      </c>
      <c r="AA7" s="219">
        <v>5953.96</v>
      </c>
      <c r="AB7" t="s">
        <v>636</v>
      </c>
      <c r="AC7" s="219">
        <v>188</v>
      </c>
      <c r="AD7" t="s">
        <v>626</v>
      </c>
      <c r="AE7">
        <v>2020</v>
      </c>
      <c r="AF7">
        <v>3</v>
      </c>
      <c r="BB7" s="227">
        <f t="shared" si="1"/>
        <v>188</v>
      </c>
      <c r="BE7">
        <f t="shared" si="2"/>
        <v>188</v>
      </c>
      <c r="BF7" s="227">
        <f t="shared" si="3"/>
        <v>0</v>
      </c>
    </row>
    <row r="8" spans="1:58">
      <c r="A8" t="s">
        <v>612</v>
      </c>
      <c r="B8" t="s">
        <v>640</v>
      </c>
      <c r="C8" s="217">
        <v>43895</v>
      </c>
      <c r="D8" s="217">
        <v>43896</v>
      </c>
      <c r="E8" t="s">
        <v>614</v>
      </c>
      <c r="F8">
        <v>71615</v>
      </c>
      <c r="G8" t="s">
        <v>631</v>
      </c>
      <c r="H8" t="s">
        <v>616</v>
      </c>
      <c r="I8" t="s">
        <v>617</v>
      </c>
      <c r="J8">
        <v>92140</v>
      </c>
      <c r="K8">
        <v>2001</v>
      </c>
      <c r="L8">
        <v>11363</v>
      </c>
      <c r="M8" t="s">
        <v>614</v>
      </c>
      <c r="N8">
        <v>118983</v>
      </c>
      <c r="O8" t="s">
        <v>618</v>
      </c>
      <c r="P8" t="s">
        <v>619</v>
      </c>
      <c r="Q8" t="s">
        <v>620</v>
      </c>
      <c r="R8">
        <v>32255</v>
      </c>
      <c r="S8" t="s">
        <v>641</v>
      </c>
      <c r="T8" t="s">
        <v>620</v>
      </c>
      <c r="U8" t="s">
        <v>642</v>
      </c>
      <c r="V8" t="s">
        <v>643</v>
      </c>
      <c r="X8" t="s">
        <v>635</v>
      </c>
      <c r="Y8">
        <v>21</v>
      </c>
      <c r="Z8" s="217">
        <v>43895</v>
      </c>
      <c r="AA8" s="219">
        <v>40664.28</v>
      </c>
      <c r="AB8" t="s">
        <v>636</v>
      </c>
      <c r="AC8" s="219">
        <v>1284</v>
      </c>
      <c r="AD8" t="s">
        <v>626</v>
      </c>
      <c r="AE8">
        <v>2020</v>
      </c>
      <c r="AF8">
        <v>3</v>
      </c>
      <c r="BB8" s="227">
        <f t="shared" si="1"/>
        <v>1284</v>
      </c>
      <c r="BE8">
        <f t="shared" si="2"/>
        <v>1284</v>
      </c>
      <c r="BF8" s="227">
        <f t="shared" si="3"/>
        <v>0</v>
      </c>
    </row>
    <row r="9" spans="1:58">
      <c r="A9" t="s">
        <v>612</v>
      </c>
      <c r="B9" t="s">
        <v>644</v>
      </c>
      <c r="C9" s="217">
        <v>43895</v>
      </c>
      <c r="D9" s="217">
        <v>43896</v>
      </c>
      <c r="E9" t="s">
        <v>614</v>
      </c>
      <c r="F9">
        <v>71635</v>
      </c>
      <c r="G9" t="s">
        <v>638</v>
      </c>
      <c r="H9" t="s">
        <v>616</v>
      </c>
      <c r="I9" t="s">
        <v>617</v>
      </c>
      <c r="J9">
        <v>92140</v>
      </c>
      <c r="K9">
        <v>2001</v>
      </c>
      <c r="L9">
        <v>11363</v>
      </c>
      <c r="M9" t="s">
        <v>614</v>
      </c>
      <c r="N9">
        <v>118983</v>
      </c>
      <c r="O9" t="s">
        <v>618</v>
      </c>
      <c r="P9" t="s">
        <v>619</v>
      </c>
      <c r="Q9" t="s">
        <v>620</v>
      </c>
      <c r="R9">
        <v>32255</v>
      </c>
      <c r="S9" t="s">
        <v>641</v>
      </c>
      <c r="T9" t="s">
        <v>620</v>
      </c>
      <c r="U9" t="s">
        <v>645</v>
      </c>
      <c r="V9" t="s">
        <v>643</v>
      </c>
      <c r="X9" t="s">
        <v>635</v>
      </c>
      <c r="Y9">
        <v>24</v>
      </c>
      <c r="Z9" s="217">
        <v>43895</v>
      </c>
      <c r="AA9" s="219">
        <v>5953.96</v>
      </c>
      <c r="AB9" t="s">
        <v>636</v>
      </c>
      <c r="AC9" s="219">
        <v>188</v>
      </c>
      <c r="AD9" t="s">
        <v>626</v>
      </c>
      <c r="AE9">
        <v>2020</v>
      </c>
      <c r="AF9">
        <v>3</v>
      </c>
      <c r="BB9" s="227">
        <f t="shared" si="1"/>
        <v>188</v>
      </c>
      <c r="BE9">
        <f t="shared" si="2"/>
        <v>188</v>
      </c>
      <c r="BF9" s="227">
        <f t="shared" si="3"/>
        <v>0</v>
      </c>
    </row>
    <row r="10" spans="1:58">
      <c r="A10" t="s">
        <v>612</v>
      </c>
      <c r="B10" t="s">
        <v>646</v>
      </c>
      <c r="C10" s="217">
        <v>43900</v>
      </c>
      <c r="D10" s="217">
        <v>43900</v>
      </c>
      <c r="E10" t="s">
        <v>614</v>
      </c>
      <c r="F10">
        <v>71620</v>
      </c>
      <c r="G10" t="s">
        <v>647</v>
      </c>
      <c r="H10" t="s">
        <v>616</v>
      </c>
      <c r="I10" t="s">
        <v>617</v>
      </c>
      <c r="J10">
        <v>92140</v>
      </c>
      <c r="K10">
        <v>2001</v>
      </c>
      <c r="L10">
        <v>11363</v>
      </c>
      <c r="M10" t="s">
        <v>614</v>
      </c>
      <c r="N10">
        <v>118983</v>
      </c>
      <c r="O10" t="s">
        <v>618</v>
      </c>
      <c r="P10" t="s">
        <v>619</v>
      </c>
      <c r="Q10" t="s">
        <v>620</v>
      </c>
      <c r="R10">
        <v>55938</v>
      </c>
      <c r="S10" t="s">
        <v>648</v>
      </c>
      <c r="T10" t="s">
        <v>620</v>
      </c>
      <c r="U10" t="s">
        <v>649</v>
      </c>
      <c r="V10" t="s">
        <v>650</v>
      </c>
      <c r="X10" t="s">
        <v>651</v>
      </c>
      <c r="Y10">
        <v>35</v>
      </c>
      <c r="Z10" s="217">
        <v>43900</v>
      </c>
      <c r="AA10" s="219">
        <v>7092</v>
      </c>
      <c r="AB10" t="s">
        <v>625</v>
      </c>
      <c r="AC10" s="219">
        <v>39.020000000000003</v>
      </c>
      <c r="AD10" t="s">
        <v>626</v>
      </c>
      <c r="AE10">
        <v>2020</v>
      </c>
      <c r="AF10">
        <v>3</v>
      </c>
      <c r="BB10" s="227">
        <f t="shared" si="1"/>
        <v>39.020000000000003</v>
      </c>
      <c r="BE10">
        <f t="shared" si="2"/>
        <v>39.020000000000003</v>
      </c>
      <c r="BF10" s="227">
        <f t="shared" si="3"/>
        <v>0</v>
      </c>
    </row>
    <row r="11" spans="1:58">
      <c r="A11" t="s">
        <v>612</v>
      </c>
      <c r="B11" t="s">
        <v>652</v>
      </c>
      <c r="C11" s="217">
        <v>43903</v>
      </c>
      <c r="D11" s="217">
        <v>43904</v>
      </c>
      <c r="E11" t="s">
        <v>614</v>
      </c>
      <c r="F11">
        <v>76125</v>
      </c>
      <c r="G11" t="s">
        <v>653</v>
      </c>
      <c r="H11" t="s">
        <v>616</v>
      </c>
      <c r="I11" t="s">
        <v>617</v>
      </c>
      <c r="J11">
        <v>92140</v>
      </c>
      <c r="K11">
        <v>2001</v>
      </c>
      <c r="L11">
        <v>11363</v>
      </c>
      <c r="M11" t="s">
        <v>614</v>
      </c>
      <c r="N11">
        <v>118983</v>
      </c>
      <c r="O11" t="s">
        <v>618</v>
      </c>
      <c r="P11" t="s">
        <v>619</v>
      </c>
      <c r="Q11" t="s">
        <v>620</v>
      </c>
      <c r="R11">
        <v>55938</v>
      </c>
      <c r="S11" t="s">
        <v>648</v>
      </c>
      <c r="T11" t="s">
        <v>620</v>
      </c>
      <c r="U11" t="s">
        <v>653</v>
      </c>
      <c r="V11" t="s">
        <v>650</v>
      </c>
      <c r="X11" t="s">
        <v>654</v>
      </c>
      <c r="Y11">
        <v>70</v>
      </c>
      <c r="Z11" s="217">
        <v>43903</v>
      </c>
      <c r="AA11" s="219">
        <v>0</v>
      </c>
      <c r="AB11" t="s">
        <v>625</v>
      </c>
      <c r="AC11" s="219">
        <v>0</v>
      </c>
      <c r="AD11" t="s">
        <v>626</v>
      </c>
      <c r="AE11">
        <v>2020</v>
      </c>
      <c r="AF11">
        <v>3</v>
      </c>
      <c r="BB11" s="227">
        <f t="shared" si="1"/>
        <v>0</v>
      </c>
      <c r="BE11">
        <f t="shared" si="2"/>
        <v>0</v>
      </c>
      <c r="BF11" s="227">
        <f t="shared" si="3"/>
        <v>0</v>
      </c>
    </row>
    <row r="12" spans="1:58">
      <c r="A12" t="s">
        <v>612</v>
      </c>
      <c r="B12" t="s">
        <v>655</v>
      </c>
      <c r="C12" s="217">
        <v>43900</v>
      </c>
      <c r="D12" s="217">
        <v>43900</v>
      </c>
      <c r="E12" t="s">
        <v>614</v>
      </c>
      <c r="F12">
        <v>71620</v>
      </c>
      <c r="G12" t="s">
        <v>647</v>
      </c>
      <c r="H12" t="s">
        <v>616</v>
      </c>
      <c r="I12" t="s">
        <v>617</v>
      </c>
      <c r="J12">
        <v>92140</v>
      </c>
      <c r="K12">
        <v>2001</v>
      </c>
      <c r="L12">
        <v>11363</v>
      </c>
      <c r="M12" t="s">
        <v>614</v>
      </c>
      <c r="N12">
        <v>118983</v>
      </c>
      <c r="O12" t="s">
        <v>618</v>
      </c>
      <c r="P12" t="s">
        <v>619</v>
      </c>
      <c r="Q12" t="s">
        <v>620</v>
      </c>
      <c r="R12">
        <v>55938</v>
      </c>
      <c r="S12" t="s">
        <v>648</v>
      </c>
      <c r="T12" t="s">
        <v>620</v>
      </c>
      <c r="U12" t="s">
        <v>656</v>
      </c>
      <c r="V12" t="s">
        <v>650</v>
      </c>
      <c r="X12" t="s">
        <v>651</v>
      </c>
      <c r="Y12">
        <v>30</v>
      </c>
      <c r="Z12" s="217">
        <v>43900</v>
      </c>
      <c r="AA12" s="219">
        <v>5093</v>
      </c>
      <c r="AB12" t="s">
        <v>625</v>
      </c>
      <c r="AC12" s="219">
        <v>28.02</v>
      </c>
      <c r="AD12" t="s">
        <v>626</v>
      </c>
      <c r="AE12">
        <v>2020</v>
      </c>
      <c r="AF12">
        <v>3</v>
      </c>
      <c r="BB12" s="227">
        <f t="shared" si="1"/>
        <v>28.02</v>
      </c>
      <c r="BE12">
        <f t="shared" si="2"/>
        <v>28.02</v>
      </c>
      <c r="BF12" s="227">
        <f t="shared" si="3"/>
        <v>0</v>
      </c>
    </row>
    <row r="13" spans="1:58">
      <c r="A13" t="s">
        <v>612</v>
      </c>
      <c r="B13" t="s">
        <v>657</v>
      </c>
      <c r="C13" s="217">
        <v>43903</v>
      </c>
      <c r="D13" s="217">
        <v>43904</v>
      </c>
      <c r="E13" t="s">
        <v>614</v>
      </c>
      <c r="F13">
        <v>76125</v>
      </c>
      <c r="G13" t="s">
        <v>653</v>
      </c>
      <c r="H13" t="s">
        <v>616</v>
      </c>
      <c r="I13" t="s">
        <v>617</v>
      </c>
      <c r="J13">
        <v>92140</v>
      </c>
      <c r="K13">
        <v>2001</v>
      </c>
      <c r="L13">
        <v>11363</v>
      </c>
      <c r="M13" t="s">
        <v>614</v>
      </c>
      <c r="N13">
        <v>118983</v>
      </c>
      <c r="O13" t="s">
        <v>618</v>
      </c>
      <c r="P13" t="s">
        <v>619</v>
      </c>
      <c r="Q13" t="s">
        <v>620</v>
      </c>
      <c r="R13">
        <v>55938</v>
      </c>
      <c r="S13" t="s">
        <v>648</v>
      </c>
      <c r="T13" t="s">
        <v>620</v>
      </c>
      <c r="U13" t="s">
        <v>653</v>
      </c>
      <c r="V13" t="s">
        <v>650</v>
      </c>
      <c r="X13" t="s">
        <v>654</v>
      </c>
      <c r="Y13">
        <v>65</v>
      </c>
      <c r="Z13" s="217">
        <v>43903</v>
      </c>
      <c r="AA13" s="219">
        <v>0</v>
      </c>
      <c r="AB13" t="s">
        <v>625</v>
      </c>
      <c r="AC13" s="219">
        <v>0</v>
      </c>
      <c r="AD13" t="s">
        <v>626</v>
      </c>
      <c r="AE13">
        <v>2020</v>
      </c>
      <c r="AF13">
        <v>3</v>
      </c>
      <c r="BB13" s="227">
        <f t="shared" si="1"/>
        <v>0</v>
      </c>
      <c r="BE13">
        <f t="shared" si="2"/>
        <v>0</v>
      </c>
      <c r="BF13" s="227">
        <f t="shared" si="3"/>
        <v>0</v>
      </c>
    </row>
    <row r="14" spans="1:58">
      <c r="A14" t="s">
        <v>658</v>
      </c>
      <c r="B14" t="s">
        <v>659</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8</v>
      </c>
      <c r="Z14" s="217">
        <v>43909</v>
      </c>
      <c r="AA14" s="219">
        <v>46618.239999999998</v>
      </c>
      <c r="AB14" t="s">
        <v>636</v>
      </c>
      <c r="AC14" s="219">
        <v>1472</v>
      </c>
      <c r="AD14" t="s">
        <v>626</v>
      </c>
      <c r="AE14">
        <v>2020</v>
      </c>
      <c r="AF14">
        <v>3</v>
      </c>
      <c r="BB14" s="227">
        <f t="shared" si="1"/>
        <v>1472</v>
      </c>
      <c r="BE14">
        <f t="shared" si="2"/>
        <v>1472</v>
      </c>
      <c r="BF14" s="227">
        <f t="shared" si="3"/>
        <v>0</v>
      </c>
    </row>
    <row r="15" spans="1:58">
      <c r="A15" t="s">
        <v>658</v>
      </c>
      <c r="B15" t="s">
        <v>664</v>
      </c>
      <c r="C15" s="217">
        <v>43909</v>
      </c>
      <c r="D15" s="217">
        <v>43910</v>
      </c>
      <c r="E15" t="s">
        <v>614</v>
      </c>
      <c r="F15">
        <v>71615</v>
      </c>
      <c r="G15" t="s">
        <v>631</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9</v>
      </c>
      <c r="Z15" s="217">
        <v>43909</v>
      </c>
      <c r="AA15" s="219">
        <v>-40664.28</v>
      </c>
      <c r="AB15" t="s">
        <v>636</v>
      </c>
      <c r="AC15" s="219">
        <v>-1284</v>
      </c>
      <c r="AD15" t="s">
        <v>626</v>
      </c>
      <c r="AE15">
        <v>2020</v>
      </c>
      <c r="AF15">
        <v>3</v>
      </c>
      <c r="BB15" s="227">
        <f t="shared" si="1"/>
        <v>-1284</v>
      </c>
      <c r="BE15">
        <f t="shared" si="2"/>
        <v>-1284</v>
      </c>
      <c r="BF15" s="227">
        <f t="shared" si="3"/>
        <v>0</v>
      </c>
    </row>
    <row r="16" spans="1:58">
      <c r="A16" t="s">
        <v>658</v>
      </c>
      <c r="B16" t="s">
        <v>665</v>
      </c>
      <c r="C16" s="217">
        <v>43909</v>
      </c>
      <c r="D16" s="217">
        <v>43910</v>
      </c>
      <c r="E16" t="s">
        <v>614</v>
      </c>
      <c r="F16">
        <v>71635</v>
      </c>
      <c r="G16" t="s">
        <v>638</v>
      </c>
      <c r="H16" t="s">
        <v>616</v>
      </c>
      <c r="I16" t="s">
        <v>617</v>
      </c>
      <c r="J16">
        <v>92140</v>
      </c>
      <c r="K16">
        <v>2001</v>
      </c>
      <c r="L16">
        <v>11363</v>
      </c>
      <c r="M16" t="s">
        <v>614</v>
      </c>
      <c r="N16">
        <v>118983</v>
      </c>
      <c r="O16" t="s">
        <v>618</v>
      </c>
      <c r="P16" t="s">
        <v>620</v>
      </c>
      <c r="Q16" t="s">
        <v>660</v>
      </c>
      <c r="R16">
        <v>86251</v>
      </c>
      <c r="S16" t="s">
        <v>632</v>
      </c>
      <c r="T16">
        <v>16202</v>
      </c>
      <c r="U16" t="s">
        <v>661</v>
      </c>
      <c r="V16" t="s">
        <v>662</v>
      </c>
      <c r="X16" t="s">
        <v>663</v>
      </c>
      <c r="Y16">
        <v>12</v>
      </c>
      <c r="Z16" s="217">
        <v>43909</v>
      </c>
      <c r="AA16" s="219">
        <v>-5953.96</v>
      </c>
      <c r="AB16" t="s">
        <v>636</v>
      </c>
      <c r="AC16" s="219">
        <v>-188</v>
      </c>
      <c r="AD16" t="s">
        <v>626</v>
      </c>
      <c r="AE16">
        <v>2020</v>
      </c>
      <c r="AF16">
        <v>3</v>
      </c>
      <c r="BB16" s="227">
        <f t="shared" si="1"/>
        <v>-188</v>
      </c>
      <c r="BE16">
        <f t="shared" si="2"/>
        <v>-188</v>
      </c>
      <c r="BF16" s="227">
        <f t="shared" si="3"/>
        <v>0</v>
      </c>
    </row>
    <row r="17" spans="1:58">
      <c r="A17" t="s">
        <v>658</v>
      </c>
      <c r="B17" t="s">
        <v>666</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10</v>
      </c>
      <c r="Z17" s="217">
        <v>43909</v>
      </c>
      <c r="AA17" s="219">
        <v>46618.239999999998</v>
      </c>
      <c r="AB17" t="s">
        <v>636</v>
      </c>
      <c r="AC17" s="219">
        <v>1472</v>
      </c>
      <c r="AD17" t="s">
        <v>626</v>
      </c>
      <c r="AE17">
        <v>2020</v>
      </c>
      <c r="AF17">
        <v>3</v>
      </c>
      <c r="BB17" s="227">
        <f t="shared" si="1"/>
        <v>1472</v>
      </c>
      <c r="BE17">
        <f t="shared" si="2"/>
        <v>1472</v>
      </c>
      <c r="BF17" s="227">
        <f t="shared" si="3"/>
        <v>0</v>
      </c>
    </row>
    <row r="18" spans="1:58">
      <c r="A18" t="s">
        <v>658</v>
      </c>
      <c r="B18" t="s">
        <v>669</v>
      </c>
      <c r="C18" s="217">
        <v>43909</v>
      </c>
      <c r="D18" s="217">
        <v>43910</v>
      </c>
      <c r="E18" t="s">
        <v>614</v>
      </c>
      <c r="F18">
        <v>71615</v>
      </c>
      <c r="G18" t="s">
        <v>631</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7</v>
      </c>
      <c r="Z18" s="217">
        <v>43909</v>
      </c>
      <c r="AA18" s="219">
        <v>-40664.28</v>
      </c>
      <c r="AB18" t="s">
        <v>636</v>
      </c>
      <c r="AC18" s="219">
        <v>-1284</v>
      </c>
      <c r="AD18" t="s">
        <v>626</v>
      </c>
      <c r="AE18">
        <v>2020</v>
      </c>
      <c r="AF18">
        <v>3</v>
      </c>
      <c r="BB18" s="227">
        <f t="shared" si="1"/>
        <v>-1284</v>
      </c>
      <c r="BE18">
        <f t="shared" si="2"/>
        <v>-1284</v>
      </c>
      <c r="BF18" s="227">
        <f t="shared" si="3"/>
        <v>0</v>
      </c>
    </row>
    <row r="19" spans="1:58">
      <c r="A19" t="s">
        <v>658</v>
      </c>
      <c r="B19" t="s">
        <v>670</v>
      </c>
      <c r="C19" s="217">
        <v>43909</v>
      </c>
      <c r="D19" s="217">
        <v>43910</v>
      </c>
      <c r="E19" t="s">
        <v>614</v>
      </c>
      <c r="F19">
        <v>71635</v>
      </c>
      <c r="G19" t="s">
        <v>638</v>
      </c>
      <c r="H19" t="s">
        <v>616</v>
      </c>
      <c r="I19" t="s">
        <v>617</v>
      </c>
      <c r="J19">
        <v>92140</v>
      </c>
      <c r="K19">
        <v>2001</v>
      </c>
      <c r="L19">
        <v>11363</v>
      </c>
      <c r="M19" t="s">
        <v>614</v>
      </c>
      <c r="N19">
        <v>118983</v>
      </c>
      <c r="O19" t="s">
        <v>618</v>
      </c>
      <c r="P19" t="s">
        <v>620</v>
      </c>
      <c r="Q19" t="s">
        <v>667</v>
      </c>
      <c r="R19">
        <v>32255</v>
      </c>
      <c r="S19" t="s">
        <v>641</v>
      </c>
      <c r="T19">
        <v>16203</v>
      </c>
      <c r="U19" t="s">
        <v>668</v>
      </c>
      <c r="V19" t="s">
        <v>662</v>
      </c>
      <c r="X19" t="s">
        <v>663</v>
      </c>
      <c r="Y19">
        <v>11</v>
      </c>
      <c r="Z19" s="217">
        <v>43909</v>
      </c>
      <c r="AA19" s="219">
        <v>-5953.96</v>
      </c>
      <c r="AB19" t="s">
        <v>636</v>
      </c>
      <c r="AC19" s="219">
        <v>-188</v>
      </c>
      <c r="AD19" t="s">
        <v>626</v>
      </c>
      <c r="AE19">
        <v>2020</v>
      </c>
      <c r="AF19">
        <v>3</v>
      </c>
      <c r="BB19" s="227">
        <f t="shared" si="1"/>
        <v>-188</v>
      </c>
      <c r="BE19">
        <f t="shared" si="2"/>
        <v>-188</v>
      </c>
      <c r="BF19" s="227">
        <f t="shared" si="3"/>
        <v>0</v>
      </c>
    </row>
    <row r="20" spans="1:58">
      <c r="A20" t="s">
        <v>612</v>
      </c>
      <c r="B20" t="s">
        <v>671</v>
      </c>
      <c r="C20" s="217">
        <v>43909</v>
      </c>
      <c r="D20" s="217">
        <v>43915</v>
      </c>
      <c r="E20" t="s">
        <v>614</v>
      </c>
      <c r="F20">
        <v>71605</v>
      </c>
      <c r="G20" t="s">
        <v>672</v>
      </c>
      <c r="H20" t="s">
        <v>616</v>
      </c>
      <c r="I20" t="s">
        <v>617</v>
      </c>
      <c r="J20">
        <v>92140</v>
      </c>
      <c r="K20">
        <v>2001</v>
      </c>
      <c r="L20">
        <v>11363</v>
      </c>
      <c r="M20" t="s">
        <v>614</v>
      </c>
      <c r="N20">
        <v>118983</v>
      </c>
      <c r="O20" t="s">
        <v>618</v>
      </c>
      <c r="P20" t="s">
        <v>619</v>
      </c>
      <c r="Q20" t="s">
        <v>620</v>
      </c>
      <c r="R20">
        <v>54359</v>
      </c>
      <c r="S20" t="s">
        <v>673</v>
      </c>
      <c r="T20" t="s">
        <v>620</v>
      </c>
      <c r="U20" t="s">
        <v>674</v>
      </c>
      <c r="V20" t="s">
        <v>675</v>
      </c>
      <c r="X20" t="s">
        <v>676</v>
      </c>
      <c r="Y20">
        <v>21</v>
      </c>
      <c r="Z20" s="217">
        <v>43909</v>
      </c>
      <c r="AA20" s="219">
        <v>13325</v>
      </c>
      <c r="AB20" t="s">
        <v>636</v>
      </c>
      <c r="AC20" s="219">
        <v>420.75</v>
      </c>
      <c r="AD20" t="s">
        <v>626</v>
      </c>
      <c r="AE20">
        <v>2020</v>
      </c>
      <c r="AF20">
        <v>3</v>
      </c>
      <c r="BB20" s="227">
        <f t="shared" si="1"/>
        <v>420.75</v>
      </c>
      <c r="BE20">
        <f t="shared" si="2"/>
        <v>420.75</v>
      </c>
      <c r="BF20" s="227">
        <f t="shared" si="3"/>
        <v>0</v>
      </c>
    </row>
    <row r="21" spans="1:58">
      <c r="A21" t="s">
        <v>612</v>
      </c>
      <c r="B21" t="s">
        <v>677</v>
      </c>
      <c r="C21" s="217">
        <v>43917</v>
      </c>
      <c r="D21" s="217">
        <v>43918</v>
      </c>
      <c r="E21" t="s">
        <v>614</v>
      </c>
      <c r="F21">
        <v>76135</v>
      </c>
      <c r="G21" t="s">
        <v>628</v>
      </c>
      <c r="H21" t="s">
        <v>616</v>
      </c>
      <c r="I21" t="s">
        <v>617</v>
      </c>
      <c r="J21">
        <v>92140</v>
      </c>
      <c r="K21">
        <v>2001</v>
      </c>
      <c r="L21">
        <v>11363</v>
      </c>
      <c r="M21" t="s">
        <v>614</v>
      </c>
      <c r="N21">
        <v>118983</v>
      </c>
      <c r="O21" t="s">
        <v>618</v>
      </c>
      <c r="P21" t="s">
        <v>619</v>
      </c>
      <c r="Q21" t="s">
        <v>620</v>
      </c>
      <c r="R21">
        <v>54359</v>
      </c>
      <c r="S21" t="s">
        <v>673</v>
      </c>
      <c r="T21" t="s">
        <v>620</v>
      </c>
      <c r="U21" t="s">
        <v>628</v>
      </c>
      <c r="V21" t="s">
        <v>675</v>
      </c>
      <c r="X21" t="s">
        <v>678</v>
      </c>
      <c r="Y21">
        <v>61</v>
      </c>
      <c r="Z21" s="217">
        <v>43917</v>
      </c>
      <c r="AA21" s="219">
        <v>0</v>
      </c>
      <c r="AB21" t="s">
        <v>636</v>
      </c>
      <c r="AC21" s="219">
        <v>0</v>
      </c>
      <c r="AD21" t="s">
        <v>626</v>
      </c>
      <c r="AE21">
        <v>2020</v>
      </c>
      <c r="AF21">
        <v>3</v>
      </c>
      <c r="BB21" s="227">
        <f t="shared" si="1"/>
        <v>0</v>
      </c>
      <c r="BE21">
        <f t="shared" si="2"/>
        <v>0</v>
      </c>
      <c r="BF21" s="227">
        <f t="shared" si="3"/>
        <v>0</v>
      </c>
    </row>
    <row r="22" spans="1:58">
      <c r="A22" t="s">
        <v>612</v>
      </c>
      <c r="B22" t="s">
        <v>679</v>
      </c>
      <c r="C22" s="217">
        <v>43909</v>
      </c>
      <c r="D22" s="217">
        <v>43914</v>
      </c>
      <c r="E22" t="s">
        <v>614</v>
      </c>
      <c r="F22">
        <v>16005</v>
      </c>
      <c r="G22" t="s">
        <v>680</v>
      </c>
      <c r="H22" t="s">
        <v>616</v>
      </c>
      <c r="I22" t="s">
        <v>617</v>
      </c>
      <c r="J22">
        <v>92140</v>
      </c>
      <c r="K22" t="s">
        <v>681</v>
      </c>
      <c r="L22">
        <v>11363</v>
      </c>
      <c r="M22" t="s">
        <v>614</v>
      </c>
      <c r="N22">
        <v>118983</v>
      </c>
      <c r="O22" t="s">
        <v>682</v>
      </c>
      <c r="P22" t="s">
        <v>619</v>
      </c>
      <c r="Q22" t="s">
        <v>620</v>
      </c>
      <c r="R22">
        <v>86127</v>
      </c>
      <c r="S22" t="s">
        <v>683</v>
      </c>
      <c r="T22" t="s">
        <v>620</v>
      </c>
      <c r="U22" t="s">
        <v>684</v>
      </c>
      <c r="V22" t="s">
        <v>685</v>
      </c>
      <c r="X22" t="s">
        <v>686</v>
      </c>
      <c r="Y22">
        <v>1</v>
      </c>
      <c r="Z22" s="217">
        <v>43909</v>
      </c>
      <c r="AA22" s="219">
        <v>13395544</v>
      </c>
      <c r="AB22" t="s">
        <v>625</v>
      </c>
      <c r="AC22" s="219">
        <v>73707.19</v>
      </c>
      <c r="AD22" t="s">
        <v>626</v>
      </c>
      <c r="AE22">
        <v>2020</v>
      </c>
      <c r="AF22">
        <v>3</v>
      </c>
      <c r="AG22" s="247" t="e">
        <f>#REF!</f>
        <v>#REF!</v>
      </c>
      <c r="AN22" s="244" t="e">
        <f>#REF!</f>
        <v>#REF!</v>
      </c>
      <c r="BB22" s="227"/>
      <c r="BE22" t="e">
        <f>SUM(AG22:BD22)</f>
        <v>#REF!</v>
      </c>
      <c r="BF22" s="227" t="e">
        <f t="shared" si="3"/>
        <v>#REF!</v>
      </c>
    </row>
    <row r="23" spans="1:58">
      <c r="A23" t="s">
        <v>687</v>
      </c>
      <c r="B23" t="s">
        <v>704</v>
      </c>
      <c r="C23" s="217">
        <v>43936</v>
      </c>
      <c r="D23" s="217">
        <v>43952</v>
      </c>
      <c r="E23" t="s">
        <v>614</v>
      </c>
      <c r="F23">
        <v>73505</v>
      </c>
      <c r="G23" t="s">
        <v>705</v>
      </c>
      <c r="H23" t="s">
        <v>616</v>
      </c>
      <c r="I23" t="s">
        <v>617</v>
      </c>
      <c r="J23">
        <v>92140</v>
      </c>
      <c r="K23">
        <v>2001</v>
      </c>
      <c r="L23">
        <v>11363</v>
      </c>
      <c r="M23" t="s">
        <v>614</v>
      </c>
      <c r="N23">
        <v>118983</v>
      </c>
      <c r="O23" t="s">
        <v>618</v>
      </c>
      <c r="P23" t="s">
        <v>703</v>
      </c>
      <c r="U23" t="s">
        <v>706</v>
      </c>
      <c r="V23" t="s">
        <v>705</v>
      </c>
      <c r="X23">
        <v>8474943</v>
      </c>
      <c r="Y23">
        <v>48</v>
      </c>
      <c r="Z23" s="217">
        <v>43936</v>
      </c>
      <c r="AA23" s="219">
        <v>37.380000000000003</v>
      </c>
      <c r="AB23" t="s">
        <v>696</v>
      </c>
      <c r="AC23" s="219">
        <v>37.380000000000003</v>
      </c>
      <c r="AD23" t="s">
        <v>697</v>
      </c>
      <c r="AE23">
        <v>2020</v>
      </c>
      <c r="AF23">
        <v>4</v>
      </c>
      <c r="BB23" s="227">
        <f>AC23</f>
        <v>37.380000000000003</v>
      </c>
      <c r="BE23">
        <f>SUM(AG23:BD23)</f>
        <v>37.380000000000003</v>
      </c>
      <c r="BF23" s="227">
        <f t="shared" si="3"/>
        <v>0</v>
      </c>
    </row>
    <row r="24" spans="1:58">
      <c r="A24" t="s">
        <v>687</v>
      </c>
      <c r="B24" t="s">
        <v>707</v>
      </c>
      <c r="C24" s="217">
        <v>43944</v>
      </c>
      <c r="D24" s="217">
        <v>43945</v>
      </c>
      <c r="E24" t="s">
        <v>614</v>
      </c>
      <c r="F24">
        <v>72805</v>
      </c>
      <c r="G24" t="s">
        <v>708</v>
      </c>
      <c r="H24" t="s">
        <v>616</v>
      </c>
      <c r="I24" t="s">
        <v>617</v>
      </c>
      <c r="J24">
        <v>92140</v>
      </c>
      <c r="K24">
        <v>2001</v>
      </c>
      <c r="L24">
        <v>11363</v>
      </c>
      <c r="M24" t="s">
        <v>614</v>
      </c>
      <c r="N24">
        <v>118983</v>
      </c>
      <c r="O24" t="s">
        <v>709</v>
      </c>
      <c r="P24" t="s">
        <v>703</v>
      </c>
      <c r="U24" t="s">
        <v>710</v>
      </c>
      <c r="V24" t="s">
        <v>711</v>
      </c>
      <c r="X24">
        <v>8483893</v>
      </c>
      <c r="Y24">
        <v>4</v>
      </c>
      <c r="Z24" s="217">
        <v>43944</v>
      </c>
      <c r="AA24" s="219">
        <v>855.69</v>
      </c>
      <c r="AB24" t="s">
        <v>696</v>
      </c>
      <c r="AC24" s="219">
        <v>855.69</v>
      </c>
      <c r="AD24" t="s">
        <v>697</v>
      </c>
      <c r="AE24">
        <v>2020</v>
      </c>
      <c r="AF24">
        <v>4</v>
      </c>
      <c r="BB24" s="227">
        <f>AC24</f>
        <v>855.69</v>
      </c>
      <c r="BE24">
        <f t="shared" si="2"/>
        <v>855.69</v>
      </c>
      <c r="BF24" s="227">
        <f t="shared" si="3"/>
        <v>0</v>
      </c>
    </row>
    <row r="25" spans="1:58">
      <c r="A25" t="s">
        <v>687</v>
      </c>
      <c r="B25" t="s">
        <v>712</v>
      </c>
      <c r="C25" s="217">
        <v>43944</v>
      </c>
      <c r="D25" s="217">
        <v>43945</v>
      </c>
      <c r="E25" t="s">
        <v>614</v>
      </c>
      <c r="F25">
        <v>71620</v>
      </c>
      <c r="G25" t="s">
        <v>713</v>
      </c>
      <c r="H25" t="s">
        <v>616</v>
      </c>
      <c r="I25" t="s">
        <v>617</v>
      </c>
      <c r="J25">
        <v>92140</v>
      </c>
      <c r="K25">
        <v>2001</v>
      </c>
      <c r="L25">
        <v>11363</v>
      </c>
      <c r="M25" t="s">
        <v>614</v>
      </c>
      <c r="N25">
        <v>118983</v>
      </c>
      <c r="O25" t="s">
        <v>709</v>
      </c>
      <c r="P25" t="s">
        <v>703</v>
      </c>
      <c r="U25" t="s">
        <v>710</v>
      </c>
      <c r="V25" t="s">
        <v>714</v>
      </c>
      <c r="X25">
        <v>8483893</v>
      </c>
      <c r="Y25">
        <v>6</v>
      </c>
      <c r="Z25" s="217">
        <v>43944</v>
      </c>
      <c r="AA25" s="219">
        <v>28.02</v>
      </c>
      <c r="AB25" t="s">
        <v>696</v>
      </c>
      <c r="AC25" s="219">
        <v>28.02</v>
      </c>
      <c r="AD25" t="s">
        <v>697</v>
      </c>
      <c r="AE25">
        <v>2020</v>
      </c>
      <c r="AF25">
        <v>4</v>
      </c>
      <c r="BB25" s="227">
        <f t="shared" ref="BB25:BB30" si="4">AC25</f>
        <v>28.02</v>
      </c>
      <c r="BE25">
        <f t="shared" si="2"/>
        <v>28.02</v>
      </c>
      <c r="BF25" s="227">
        <f t="shared" si="3"/>
        <v>0</v>
      </c>
    </row>
    <row r="26" spans="1:58">
      <c r="A26" t="s">
        <v>687</v>
      </c>
      <c r="B26" t="s">
        <v>715</v>
      </c>
      <c r="C26" s="217">
        <v>43944</v>
      </c>
      <c r="D26" s="217">
        <v>43945</v>
      </c>
      <c r="E26" t="s">
        <v>614</v>
      </c>
      <c r="F26">
        <v>71620</v>
      </c>
      <c r="G26" t="s">
        <v>713</v>
      </c>
      <c r="H26" t="s">
        <v>616</v>
      </c>
      <c r="I26" t="s">
        <v>617</v>
      </c>
      <c r="J26">
        <v>92140</v>
      </c>
      <c r="K26">
        <v>2001</v>
      </c>
      <c r="L26">
        <v>11363</v>
      </c>
      <c r="M26" t="s">
        <v>614</v>
      </c>
      <c r="N26">
        <v>118983</v>
      </c>
      <c r="O26" t="s">
        <v>709</v>
      </c>
      <c r="P26" t="s">
        <v>703</v>
      </c>
      <c r="U26" t="s">
        <v>710</v>
      </c>
      <c r="V26" t="s">
        <v>716</v>
      </c>
      <c r="X26">
        <v>8483893</v>
      </c>
      <c r="Y26">
        <v>5</v>
      </c>
      <c r="Z26" s="217">
        <v>43944</v>
      </c>
      <c r="AA26" s="219">
        <v>39.020000000000003</v>
      </c>
      <c r="AB26" t="s">
        <v>696</v>
      </c>
      <c r="AC26" s="219">
        <v>39.020000000000003</v>
      </c>
      <c r="AD26" t="s">
        <v>697</v>
      </c>
      <c r="AE26">
        <v>2020</v>
      </c>
      <c r="AF26">
        <v>4</v>
      </c>
      <c r="BB26" s="227">
        <f t="shared" si="4"/>
        <v>39.020000000000003</v>
      </c>
      <c r="BE26">
        <f t="shared" si="2"/>
        <v>39.020000000000003</v>
      </c>
      <c r="BF26" s="227">
        <f t="shared" si="3"/>
        <v>0</v>
      </c>
    </row>
    <row r="27" spans="1:58">
      <c r="A27" t="s">
        <v>687</v>
      </c>
      <c r="B27" t="s">
        <v>717</v>
      </c>
      <c r="C27" s="217">
        <v>43944</v>
      </c>
      <c r="D27" s="217">
        <v>43945</v>
      </c>
      <c r="E27" t="s">
        <v>614</v>
      </c>
      <c r="F27">
        <v>71620</v>
      </c>
      <c r="G27" t="s">
        <v>713</v>
      </c>
      <c r="H27" t="s">
        <v>616</v>
      </c>
      <c r="I27" t="s">
        <v>617</v>
      </c>
      <c r="J27">
        <v>92140</v>
      </c>
      <c r="K27">
        <v>2001</v>
      </c>
      <c r="L27">
        <v>11363</v>
      </c>
      <c r="M27" t="s">
        <v>614</v>
      </c>
      <c r="N27">
        <v>118983</v>
      </c>
      <c r="O27" t="s">
        <v>618</v>
      </c>
      <c r="P27" t="s">
        <v>703</v>
      </c>
      <c r="U27" t="s">
        <v>710</v>
      </c>
      <c r="V27" t="s">
        <v>718</v>
      </c>
      <c r="X27">
        <v>8483893</v>
      </c>
      <c r="Y27">
        <v>3</v>
      </c>
      <c r="Z27" s="217">
        <v>43944</v>
      </c>
      <c r="AA27" s="219">
        <v>-28.02</v>
      </c>
      <c r="AB27" t="s">
        <v>696</v>
      </c>
      <c r="AC27" s="219">
        <v>-28.02</v>
      </c>
      <c r="AD27" t="s">
        <v>697</v>
      </c>
      <c r="AE27">
        <v>2020</v>
      </c>
      <c r="AF27">
        <v>4</v>
      </c>
      <c r="BB27" s="227">
        <f t="shared" si="4"/>
        <v>-28.02</v>
      </c>
      <c r="BE27">
        <f t="shared" si="2"/>
        <v>-28.02</v>
      </c>
      <c r="BF27" s="227">
        <f t="shared" si="3"/>
        <v>0</v>
      </c>
    </row>
    <row r="28" spans="1:58">
      <c r="A28" t="s">
        <v>687</v>
      </c>
      <c r="B28" t="s">
        <v>719</v>
      </c>
      <c r="C28" s="217">
        <v>43944</v>
      </c>
      <c r="D28" s="217">
        <v>43945</v>
      </c>
      <c r="E28" t="s">
        <v>614</v>
      </c>
      <c r="F28">
        <v>72805</v>
      </c>
      <c r="G28" t="s">
        <v>708</v>
      </c>
      <c r="H28" t="s">
        <v>616</v>
      </c>
      <c r="I28" t="s">
        <v>617</v>
      </c>
      <c r="J28">
        <v>92140</v>
      </c>
      <c r="K28">
        <v>2001</v>
      </c>
      <c r="L28">
        <v>11363</v>
      </c>
      <c r="M28" t="s">
        <v>614</v>
      </c>
      <c r="N28">
        <v>118983</v>
      </c>
      <c r="O28" t="s">
        <v>618</v>
      </c>
      <c r="P28" t="s">
        <v>703</v>
      </c>
      <c r="U28" t="s">
        <v>710</v>
      </c>
      <c r="V28" t="s">
        <v>720</v>
      </c>
      <c r="X28">
        <v>8483893</v>
      </c>
      <c r="Y28">
        <v>1</v>
      </c>
      <c r="Z28" s="217">
        <v>43944</v>
      </c>
      <c r="AA28" s="219">
        <v>-855.69</v>
      </c>
      <c r="AB28" t="s">
        <v>696</v>
      </c>
      <c r="AC28" s="219">
        <v>-855.69</v>
      </c>
      <c r="AD28" t="s">
        <v>697</v>
      </c>
      <c r="AE28">
        <v>2020</v>
      </c>
      <c r="AF28">
        <v>4</v>
      </c>
      <c r="BB28" s="227">
        <f t="shared" si="4"/>
        <v>-855.69</v>
      </c>
      <c r="BE28">
        <f t="shared" si="2"/>
        <v>-855.69</v>
      </c>
      <c r="BF28" s="227">
        <f t="shared" si="3"/>
        <v>0</v>
      </c>
    </row>
    <row r="29" spans="1:58">
      <c r="A29" t="s">
        <v>687</v>
      </c>
      <c r="B29" t="s">
        <v>721</v>
      </c>
      <c r="C29" s="217">
        <v>43944</v>
      </c>
      <c r="D29" s="217">
        <v>43945</v>
      </c>
      <c r="E29" t="s">
        <v>614</v>
      </c>
      <c r="F29">
        <v>71620</v>
      </c>
      <c r="G29" t="s">
        <v>713</v>
      </c>
      <c r="H29" t="s">
        <v>616</v>
      </c>
      <c r="I29" t="s">
        <v>617</v>
      </c>
      <c r="J29">
        <v>92140</v>
      </c>
      <c r="K29">
        <v>2001</v>
      </c>
      <c r="L29">
        <v>11363</v>
      </c>
      <c r="M29" t="s">
        <v>614</v>
      </c>
      <c r="N29">
        <v>118983</v>
      </c>
      <c r="O29" t="s">
        <v>618</v>
      </c>
      <c r="P29" t="s">
        <v>703</v>
      </c>
      <c r="U29" t="s">
        <v>710</v>
      </c>
      <c r="V29" t="s">
        <v>722</v>
      </c>
      <c r="X29">
        <v>8483893</v>
      </c>
      <c r="Y29">
        <v>2</v>
      </c>
      <c r="Z29" s="217">
        <v>43944</v>
      </c>
      <c r="AA29" s="219">
        <v>-39.020000000000003</v>
      </c>
      <c r="AB29" t="s">
        <v>696</v>
      </c>
      <c r="AC29" s="219">
        <v>-39.020000000000003</v>
      </c>
      <c r="AD29" t="s">
        <v>697</v>
      </c>
      <c r="AE29">
        <v>2020</v>
      </c>
      <c r="AF29">
        <v>4</v>
      </c>
      <c r="BB29" s="227">
        <f t="shared" si="4"/>
        <v>-39.020000000000003</v>
      </c>
      <c r="BE29">
        <f t="shared" si="2"/>
        <v>-39.020000000000003</v>
      </c>
      <c r="BF29" s="227">
        <f t="shared" si="3"/>
        <v>0</v>
      </c>
    </row>
    <row r="30" spans="1:58">
      <c r="A30" t="s">
        <v>687</v>
      </c>
      <c r="B30" t="s">
        <v>723</v>
      </c>
      <c r="C30" s="217">
        <v>43965</v>
      </c>
      <c r="D30" s="217">
        <v>43977</v>
      </c>
      <c r="E30" t="s">
        <v>614</v>
      </c>
      <c r="F30">
        <v>73105</v>
      </c>
      <c r="G30" t="s">
        <v>724</v>
      </c>
      <c r="H30" t="s">
        <v>616</v>
      </c>
      <c r="I30" t="s">
        <v>617</v>
      </c>
      <c r="J30">
        <v>92140</v>
      </c>
      <c r="K30">
        <v>2001</v>
      </c>
      <c r="L30">
        <v>11363</v>
      </c>
      <c r="M30" t="s">
        <v>614</v>
      </c>
      <c r="N30">
        <v>118983</v>
      </c>
      <c r="O30" t="s">
        <v>709</v>
      </c>
      <c r="P30" t="s">
        <v>703</v>
      </c>
      <c r="U30" t="s">
        <v>725</v>
      </c>
      <c r="V30" t="s">
        <v>726</v>
      </c>
      <c r="X30">
        <v>8507669</v>
      </c>
      <c r="Y30">
        <v>1</v>
      </c>
      <c r="Z30" s="217">
        <v>43965</v>
      </c>
      <c r="AA30" s="219">
        <v>137</v>
      </c>
      <c r="AB30" t="s">
        <v>696</v>
      </c>
      <c r="AC30" s="219">
        <v>137</v>
      </c>
      <c r="AD30" t="s">
        <v>697</v>
      </c>
      <c r="AE30">
        <v>2020</v>
      </c>
      <c r="AF30">
        <v>5</v>
      </c>
      <c r="BB30" s="227">
        <f t="shared" si="4"/>
        <v>137</v>
      </c>
      <c r="BE30">
        <f t="shared" si="2"/>
        <v>137</v>
      </c>
      <c r="BF30" s="227">
        <f t="shared" si="3"/>
        <v>0</v>
      </c>
    </row>
    <row r="31" spans="1:58">
      <c r="A31" s="222" t="s">
        <v>734</v>
      </c>
      <c r="B31" s="222" t="s">
        <v>735</v>
      </c>
      <c r="C31" s="225">
        <v>43982</v>
      </c>
      <c r="D31" s="225">
        <v>43986</v>
      </c>
      <c r="E31" s="222" t="s">
        <v>614</v>
      </c>
      <c r="F31" s="222">
        <v>71405</v>
      </c>
      <c r="G31" s="222" t="s">
        <v>736</v>
      </c>
      <c r="H31" s="222" t="s">
        <v>616</v>
      </c>
      <c r="I31" s="222" t="s">
        <v>617</v>
      </c>
      <c r="J31" s="222">
        <v>92140</v>
      </c>
      <c r="K31" s="222">
        <v>2001</v>
      </c>
      <c r="L31" s="222">
        <v>11363</v>
      </c>
      <c r="M31" s="222" t="s">
        <v>614</v>
      </c>
      <c r="N31" s="222">
        <v>118983</v>
      </c>
      <c r="O31" s="222" t="s">
        <v>737</v>
      </c>
      <c r="P31" t="s">
        <v>738</v>
      </c>
      <c r="U31" s="222" t="s">
        <v>739</v>
      </c>
      <c r="V31" t="s">
        <v>739</v>
      </c>
      <c r="X31" s="222" t="s">
        <v>740</v>
      </c>
      <c r="Y31">
        <v>177</v>
      </c>
      <c r="Z31" s="217">
        <v>43982</v>
      </c>
      <c r="AA31" s="226">
        <v>313701.13</v>
      </c>
      <c r="AB31" s="222" t="s">
        <v>625</v>
      </c>
      <c r="AC31" s="226">
        <v>1638.13</v>
      </c>
      <c r="AD31" s="222" t="s">
        <v>741</v>
      </c>
      <c r="AE31" s="222">
        <v>2020</v>
      </c>
      <c r="AF31" s="222">
        <v>5</v>
      </c>
      <c r="BA31" s="227">
        <f>AC31</f>
        <v>1638.13</v>
      </c>
      <c r="BE31">
        <f t="shared" si="2"/>
        <v>1638.13</v>
      </c>
      <c r="BF31" s="227">
        <f t="shared" si="3"/>
        <v>0</v>
      </c>
    </row>
    <row r="32" spans="1:58">
      <c r="A32" s="222" t="s">
        <v>734</v>
      </c>
      <c r="B32" s="222" t="s">
        <v>742</v>
      </c>
      <c r="C32" s="225">
        <v>43982</v>
      </c>
      <c r="D32" s="225">
        <v>43986</v>
      </c>
      <c r="E32" s="222" t="s">
        <v>614</v>
      </c>
      <c r="F32" s="222">
        <v>71440</v>
      </c>
      <c r="G32" s="222" t="s">
        <v>743</v>
      </c>
      <c r="H32" s="222" t="s">
        <v>616</v>
      </c>
      <c r="I32" s="222" t="s">
        <v>617</v>
      </c>
      <c r="J32" s="222">
        <v>92140</v>
      </c>
      <c r="K32" s="222">
        <v>2001</v>
      </c>
      <c r="L32" s="222">
        <v>11363</v>
      </c>
      <c r="M32" s="222" t="s">
        <v>614</v>
      </c>
      <c r="N32" s="222">
        <v>118983</v>
      </c>
      <c r="O32" s="222" t="s">
        <v>737</v>
      </c>
      <c r="P32" t="s">
        <v>738</v>
      </c>
      <c r="U32" s="222" t="s">
        <v>739</v>
      </c>
      <c r="V32" t="s">
        <v>739</v>
      </c>
      <c r="X32" s="222" t="s">
        <v>744</v>
      </c>
      <c r="Y32">
        <v>95</v>
      </c>
      <c r="Z32" s="217">
        <v>43982</v>
      </c>
      <c r="AA32" s="226">
        <v>10430.17</v>
      </c>
      <c r="AB32" s="222" t="s">
        <v>625</v>
      </c>
      <c r="AC32" s="226">
        <v>54.47</v>
      </c>
      <c r="AD32" s="222" t="s">
        <v>741</v>
      </c>
      <c r="AE32" s="222">
        <v>2020</v>
      </c>
      <c r="AF32" s="222">
        <v>5</v>
      </c>
      <c r="BA32" s="227">
        <f t="shared" ref="BA32:BA34" si="5">AC32</f>
        <v>54.47</v>
      </c>
      <c r="BE32">
        <f t="shared" si="2"/>
        <v>54.47</v>
      </c>
      <c r="BF32" s="227">
        <f t="shared" si="3"/>
        <v>0</v>
      </c>
    </row>
    <row r="33" spans="1:58">
      <c r="A33" s="222" t="s">
        <v>734</v>
      </c>
      <c r="B33" s="222" t="s">
        <v>745</v>
      </c>
      <c r="C33" s="225">
        <v>43982</v>
      </c>
      <c r="D33" s="225">
        <v>43986</v>
      </c>
      <c r="E33" s="222" t="s">
        <v>614</v>
      </c>
      <c r="F33" s="222">
        <v>71410</v>
      </c>
      <c r="G33" s="222" t="s">
        <v>746</v>
      </c>
      <c r="H33" s="222" t="s">
        <v>616</v>
      </c>
      <c r="I33" s="222" t="s">
        <v>617</v>
      </c>
      <c r="J33" s="222">
        <v>92140</v>
      </c>
      <c r="K33" s="222">
        <v>2001</v>
      </c>
      <c r="L33" s="222">
        <v>11363</v>
      </c>
      <c r="M33" s="222" t="s">
        <v>614</v>
      </c>
      <c r="N33" s="222">
        <v>118983</v>
      </c>
      <c r="O33" s="222" t="s">
        <v>737</v>
      </c>
      <c r="P33" t="s">
        <v>738</v>
      </c>
      <c r="U33" s="222" t="s">
        <v>739</v>
      </c>
      <c r="V33" t="s">
        <v>739</v>
      </c>
      <c r="X33" s="222" t="s">
        <v>744</v>
      </c>
      <c r="Y33">
        <v>85</v>
      </c>
      <c r="Z33" s="217">
        <v>43982</v>
      </c>
      <c r="AA33" s="226">
        <v>1303.77</v>
      </c>
      <c r="AB33" s="222" t="s">
        <v>625</v>
      </c>
      <c r="AC33" s="226">
        <v>6.81</v>
      </c>
      <c r="AD33" s="222" t="s">
        <v>741</v>
      </c>
      <c r="AE33" s="222">
        <v>2020</v>
      </c>
      <c r="AF33" s="222">
        <v>5</v>
      </c>
      <c r="BA33" s="227">
        <f t="shared" si="5"/>
        <v>6.81</v>
      </c>
      <c r="BE33">
        <f t="shared" si="2"/>
        <v>6.81</v>
      </c>
      <c r="BF33" s="227">
        <f t="shared" si="3"/>
        <v>0</v>
      </c>
    </row>
    <row r="34" spans="1:58">
      <c r="A34" s="222" t="s">
        <v>734</v>
      </c>
      <c r="B34" s="222" t="s">
        <v>747</v>
      </c>
      <c r="C34" s="225">
        <v>43982</v>
      </c>
      <c r="D34" s="225">
        <v>43986</v>
      </c>
      <c r="E34" s="222" t="s">
        <v>614</v>
      </c>
      <c r="F34" s="222">
        <v>71415</v>
      </c>
      <c r="G34" s="222" t="s">
        <v>748</v>
      </c>
      <c r="H34" s="222" t="s">
        <v>616</v>
      </c>
      <c r="I34" s="222" t="s">
        <v>617</v>
      </c>
      <c r="J34" s="222">
        <v>92140</v>
      </c>
      <c r="K34" s="222">
        <v>2001</v>
      </c>
      <c r="L34" s="222">
        <v>11363</v>
      </c>
      <c r="M34" s="222" t="s">
        <v>614</v>
      </c>
      <c r="N34" s="222">
        <v>118983</v>
      </c>
      <c r="O34" s="222" t="s">
        <v>737</v>
      </c>
      <c r="P34" t="s">
        <v>738</v>
      </c>
      <c r="U34" s="222" t="s">
        <v>739</v>
      </c>
      <c r="V34" t="s">
        <v>739</v>
      </c>
      <c r="X34" s="222" t="s">
        <v>744</v>
      </c>
      <c r="Y34">
        <v>90</v>
      </c>
      <c r="Z34" s="217">
        <v>43982</v>
      </c>
      <c r="AA34" s="226">
        <v>14341.48</v>
      </c>
      <c r="AB34" s="222" t="s">
        <v>625</v>
      </c>
      <c r="AC34" s="226">
        <v>74.89</v>
      </c>
      <c r="AD34" s="222" t="s">
        <v>741</v>
      </c>
      <c r="AE34" s="222">
        <v>2020</v>
      </c>
      <c r="AF34" s="222">
        <v>5</v>
      </c>
      <c r="BA34" s="227">
        <f t="shared" si="5"/>
        <v>74.89</v>
      </c>
      <c r="BE34">
        <f t="shared" si="2"/>
        <v>74.89</v>
      </c>
      <c r="BF34" s="227">
        <f t="shared" si="3"/>
        <v>0</v>
      </c>
    </row>
    <row r="35" spans="1:58">
      <c r="A35" t="s">
        <v>755</v>
      </c>
      <c r="B35" t="s">
        <v>756</v>
      </c>
      <c r="C35" s="217">
        <v>43909</v>
      </c>
      <c r="D35" s="217">
        <v>43910</v>
      </c>
      <c r="E35" t="s">
        <v>614</v>
      </c>
      <c r="F35">
        <v>71615</v>
      </c>
      <c r="G35" t="s">
        <v>757</v>
      </c>
      <c r="H35" t="s">
        <v>616</v>
      </c>
      <c r="I35" t="s">
        <v>617</v>
      </c>
      <c r="J35">
        <v>92140</v>
      </c>
      <c r="K35">
        <v>2001</v>
      </c>
      <c r="L35">
        <v>11363</v>
      </c>
      <c r="M35" t="s">
        <v>614</v>
      </c>
      <c r="N35">
        <v>118983</v>
      </c>
      <c r="O35" t="s">
        <v>618</v>
      </c>
      <c r="P35" t="s">
        <v>758</v>
      </c>
      <c r="Q35" t="s">
        <v>620</v>
      </c>
      <c r="U35" t="s">
        <v>759</v>
      </c>
      <c r="X35" t="s">
        <v>760</v>
      </c>
      <c r="Y35">
        <v>2</v>
      </c>
      <c r="Z35" s="217">
        <v>43909</v>
      </c>
      <c r="AA35" s="219">
        <v>-46618.239999999998</v>
      </c>
      <c r="AB35" t="s">
        <v>636</v>
      </c>
      <c r="AC35" s="219">
        <v>-1472</v>
      </c>
      <c r="AD35" t="s">
        <v>754</v>
      </c>
      <c r="AE35">
        <v>2020</v>
      </c>
      <c r="AF35">
        <v>3</v>
      </c>
      <c r="BB35" s="227">
        <f t="shared" ref="BB35:BB36" si="6">AC35</f>
        <v>-1472</v>
      </c>
      <c r="BE35">
        <f t="shared" si="2"/>
        <v>-1472</v>
      </c>
      <c r="BF35" s="227">
        <f t="shared" si="3"/>
        <v>0</v>
      </c>
    </row>
    <row r="36" spans="1:58">
      <c r="A36" t="s">
        <v>755</v>
      </c>
      <c r="B36" t="s">
        <v>761</v>
      </c>
      <c r="C36" s="217">
        <v>43909</v>
      </c>
      <c r="D36" s="217">
        <v>43910</v>
      </c>
      <c r="E36" t="s">
        <v>614</v>
      </c>
      <c r="F36">
        <v>71615</v>
      </c>
      <c r="G36" t="s">
        <v>757</v>
      </c>
      <c r="H36" t="s">
        <v>616</v>
      </c>
      <c r="I36" t="s">
        <v>617</v>
      </c>
      <c r="J36">
        <v>92140</v>
      </c>
      <c r="K36">
        <v>2001</v>
      </c>
      <c r="L36">
        <v>11363</v>
      </c>
      <c r="M36" t="s">
        <v>614</v>
      </c>
      <c r="N36">
        <v>118983</v>
      </c>
      <c r="O36" t="s">
        <v>618</v>
      </c>
      <c r="P36" t="s">
        <v>758</v>
      </c>
      <c r="Q36" t="s">
        <v>620</v>
      </c>
      <c r="U36" t="s">
        <v>762</v>
      </c>
      <c r="X36" t="s">
        <v>760</v>
      </c>
      <c r="Y36">
        <v>3</v>
      </c>
      <c r="Z36" s="217">
        <v>43909</v>
      </c>
      <c r="AA36" s="219">
        <v>-46618.239999999998</v>
      </c>
      <c r="AB36" t="s">
        <v>636</v>
      </c>
      <c r="AC36" s="219">
        <v>-1472</v>
      </c>
      <c r="AD36" t="s">
        <v>754</v>
      </c>
      <c r="AE36">
        <v>2020</v>
      </c>
      <c r="AF36">
        <v>3</v>
      </c>
      <c r="BB36" s="227">
        <f t="shared" si="6"/>
        <v>-1472</v>
      </c>
      <c r="BE36">
        <f t="shared" si="2"/>
        <v>-1472</v>
      </c>
      <c r="BF36" s="227">
        <f t="shared" si="3"/>
        <v>0</v>
      </c>
    </row>
  </sheetData>
  <autoFilter ref="A3:AF37" xr:uid="{E0517379-D9CA-4E97-9B5B-E474C9F4C4F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B2AE-FEB0-4059-ABA3-6E694988DDF6}">
  <dimension ref="A1:AI9"/>
  <sheetViews>
    <sheetView zoomScale="80" zoomScaleNormal="80" workbookViewId="0">
      <selection activeCell="C13" sqref="C13"/>
    </sheetView>
  </sheetViews>
  <sheetFormatPr defaultRowHeight="15"/>
  <cols>
    <col min="1" max="1" width="17.85546875" bestFit="1" customWidth="1"/>
    <col min="2" max="2" width="36.5703125" bestFit="1" customWidth="1"/>
    <col min="3" max="3" width="15.85546875" bestFit="1" customWidth="1"/>
    <col min="4" max="4" width="13" bestFit="1" customWidth="1"/>
    <col min="5" max="5" width="17.85546875" bestFit="1" customWidth="1"/>
    <col min="6" max="6" width="8.7109375" bestFit="1" customWidth="1"/>
    <col min="7" max="7" width="31.28515625" bestFit="1" customWidth="1"/>
    <col min="8" max="8" width="15.7109375" bestFit="1" customWidth="1"/>
    <col min="9" max="9" width="7.42578125" bestFit="1" customWidth="1"/>
    <col min="10" max="10" width="12" bestFit="1" customWidth="1"/>
    <col min="11" max="11" width="19.5703125" bestFit="1" customWidth="1"/>
    <col min="12" max="12" width="15.140625" bestFit="1" customWidth="1"/>
    <col min="13" max="13" width="17.7109375" bestFit="1" customWidth="1"/>
    <col min="14" max="14" width="10.140625" bestFit="1" customWidth="1"/>
    <col min="15" max="15" width="14.28515625" bestFit="1" customWidth="1"/>
    <col min="16" max="16" width="14.5703125" bestFit="1" customWidth="1"/>
    <col min="17" max="17" width="15.28515625" bestFit="1" customWidth="1"/>
    <col min="18" max="18" width="24.28515625" bestFit="1" customWidth="1"/>
    <col min="19" max="19" width="13.42578125" bestFit="1" customWidth="1"/>
    <col min="20" max="20" width="17.42578125" bestFit="1" customWidth="1"/>
    <col min="21" max="21" width="57.140625" bestFit="1" customWidth="1"/>
    <col min="22" max="22" width="24.28515625" bestFit="1" customWidth="1"/>
    <col min="23" max="23" width="12.140625" bestFit="1" customWidth="1"/>
    <col min="24" max="24" width="12.28515625" bestFit="1" customWidth="1"/>
    <col min="25" max="25" width="16.42578125" bestFit="1" customWidth="1"/>
    <col min="26" max="26" width="13.5703125" bestFit="1" customWidth="1"/>
    <col min="27" max="27" width="19.140625" bestFit="1" customWidth="1"/>
    <col min="28" max="28" width="9.85546875" bestFit="1" customWidth="1"/>
    <col min="29" max="29" width="14.28515625" bestFit="1" customWidth="1"/>
    <col min="30" max="30" width="14" bestFit="1" customWidth="1"/>
    <col min="31" max="31" width="10.7109375" bestFit="1" customWidth="1"/>
    <col min="32" max="32" width="17.42578125" bestFit="1" customWidth="1"/>
    <col min="33" max="34" width="11.28515625" bestFit="1" customWidth="1"/>
  </cols>
  <sheetData>
    <row r="1" spans="1:35">
      <c r="AC1" s="219">
        <f>SUBTOTAL(9,AC3:AC147)</f>
        <v>-673833.08000000007</v>
      </c>
      <c r="AG1" s="219">
        <f>SUBTOTAL(9,AG3:AG147)</f>
        <v>45794.400000000001</v>
      </c>
      <c r="AH1" s="219">
        <f>SUBTOTAL(9,AH3:AH147)</f>
        <v>45794.400000000001</v>
      </c>
      <c r="AI1" s="219">
        <f>SUBTOTAL(9,AI3:AI147)</f>
        <v>0</v>
      </c>
    </row>
    <row r="2" spans="1:35" ht="30">
      <c r="A2" s="254" t="s">
        <v>580</v>
      </c>
      <c r="B2" s="254" t="s">
        <v>581</v>
      </c>
      <c r="C2" s="255" t="s">
        <v>582</v>
      </c>
      <c r="D2" s="254" t="s">
        <v>583</v>
      </c>
      <c r="E2" s="254" t="s">
        <v>584</v>
      </c>
      <c r="F2" s="255" t="s">
        <v>585</v>
      </c>
      <c r="G2" s="255" t="s">
        <v>586</v>
      </c>
      <c r="H2" s="254" t="s">
        <v>587</v>
      </c>
      <c r="I2" s="255" t="s">
        <v>588</v>
      </c>
      <c r="J2" s="255" t="s">
        <v>589</v>
      </c>
      <c r="K2" s="255" t="s">
        <v>590</v>
      </c>
      <c r="L2" s="255" t="s">
        <v>591</v>
      </c>
      <c r="M2" s="254" t="s">
        <v>592</v>
      </c>
      <c r="N2" s="254" t="s">
        <v>593</v>
      </c>
      <c r="O2" s="255" t="s">
        <v>594</v>
      </c>
      <c r="P2" s="254" t="s">
        <v>595</v>
      </c>
      <c r="Q2" s="254" t="s">
        <v>596</v>
      </c>
      <c r="R2" s="254" t="s">
        <v>597</v>
      </c>
      <c r="S2" s="255" t="s">
        <v>598</v>
      </c>
      <c r="T2" s="254" t="s">
        <v>599</v>
      </c>
      <c r="U2" s="255" t="s">
        <v>600</v>
      </c>
      <c r="V2" s="255" t="s">
        <v>601</v>
      </c>
      <c r="W2" s="254" t="s">
        <v>602</v>
      </c>
      <c r="X2" s="254" t="s">
        <v>603</v>
      </c>
      <c r="Y2" s="254" t="s">
        <v>604</v>
      </c>
      <c r="Z2" s="254" t="s">
        <v>605</v>
      </c>
      <c r="AA2" s="255" t="s">
        <v>606</v>
      </c>
      <c r="AB2" s="255" t="s">
        <v>607</v>
      </c>
      <c r="AC2" s="255" t="s">
        <v>608</v>
      </c>
      <c r="AD2" s="255" t="s">
        <v>609</v>
      </c>
      <c r="AE2" s="255" t="s">
        <v>610</v>
      </c>
      <c r="AF2" s="256" t="s">
        <v>611</v>
      </c>
      <c r="AG2" s="257" t="s">
        <v>774</v>
      </c>
      <c r="AH2" s="258" t="s">
        <v>65</v>
      </c>
      <c r="AI2" s="221" t="s">
        <v>828</v>
      </c>
    </row>
    <row r="3" spans="1:35">
      <c r="A3" t="s">
        <v>687</v>
      </c>
      <c r="B3" t="s">
        <v>698</v>
      </c>
      <c r="C3" s="217">
        <v>43830</v>
      </c>
      <c r="D3" s="217">
        <v>43846</v>
      </c>
      <c r="E3" t="s">
        <v>614</v>
      </c>
      <c r="F3">
        <v>54005</v>
      </c>
      <c r="G3" t="s">
        <v>689</v>
      </c>
      <c r="H3" t="s">
        <v>616</v>
      </c>
      <c r="I3" t="s">
        <v>691</v>
      </c>
      <c r="J3">
        <v>92140</v>
      </c>
      <c r="K3">
        <v>2001</v>
      </c>
      <c r="L3">
        <v>11363</v>
      </c>
      <c r="M3" t="s">
        <v>614</v>
      </c>
      <c r="N3">
        <v>118983</v>
      </c>
      <c r="O3" t="s">
        <v>692</v>
      </c>
      <c r="P3" t="s">
        <v>693</v>
      </c>
      <c r="U3" t="s">
        <v>694</v>
      </c>
      <c r="V3" t="s">
        <v>695</v>
      </c>
      <c r="X3">
        <v>8357033</v>
      </c>
      <c r="Y3">
        <v>87</v>
      </c>
      <c r="Z3" s="217">
        <v>43830</v>
      </c>
      <c r="AA3" s="219">
        <v>-19627.48</v>
      </c>
      <c r="AB3" t="s">
        <v>696</v>
      </c>
      <c r="AC3" s="219">
        <v>-19627.48</v>
      </c>
      <c r="AD3" t="s">
        <v>697</v>
      </c>
      <c r="AE3">
        <v>2019</v>
      </c>
      <c r="AF3">
        <v>12</v>
      </c>
      <c r="AG3" s="222"/>
      <c r="AH3" s="222"/>
      <c r="AI3" s="222"/>
    </row>
    <row r="4" spans="1:35">
      <c r="A4" t="s">
        <v>687</v>
      </c>
      <c r="B4" t="s">
        <v>701</v>
      </c>
      <c r="C4" s="217">
        <v>43830</v>
      </c>
      <c r="D4" s="217">
        <v>43846</v>
      </c>
      <c r="E4" t="s">
        <v>614</v>
      </c>
      <c r="F4">
        <v>75115</v>
      </c>
      <c r="G4" t="s">
        <v>702</v>
      </c>
      <c r="H4" t="s">
        <v>616</v>
      </c>
      <c r="I4" t="s">
        <v>617</v>
      </c>
      <c r="J4">
        <v>92140</v>
      </c>
      <c r="K4">
        <v>2001</v>
      </c>
      <c r="L4">
        <v>11363</v>
      </c>
      <c r="M4" t="s">
        <v>614</v>
      </c>
      <c r="N4">
        <v>118983</v>
      </c>
      <c r="O4" t="s">
        <v>692</v>
      </c>
      <c r="P4" t="s">
        <v>703</v>
      </c>
      <c r="U4" t="s">
        <v>694</v>
      </c>
      <c r="V4" t="s">
        <v>695</v>
      </c>
      <c r="X4">
        <v>8357033</v>
      </c>
      <c r="Y4">
        <v>8</v>
      </c>
      <c r="Z4" s="217">
        <v>43830</v>
      </c>
      <c r="AA4" s="219">
        <v>45794.400000000001</v>
      </c>
      <c r="AB4" t="s">
        <v>696</v>
      </c>
      <c r="AC4" s="219">
        <v>45794.400000000001</v>
      </c>
      <c r="AD4" t="s">
        <v>697</v>
      </c>
      <c r="AE4">
        <v>2019</v>
      </c>
      <c r="AF4">
        <v>12</v>
      </c>
      <c r="AG4" s="253">
        <f>AC4</f>
        <v>45794.400000000001</v>
      </c>
      <c r="AH4" s="253">
        <f>AG4</f>
        <v>45794.400000000001</v>
      </c>
      <c r="AI4" s="253">
        <f>AG4-AH4</f>
        <v>0</v>
      </c>
    </row>
    <row r="5" spans="1:35">
      <c r="A5" t="s">
        <v>687</v>
      </c>
      <c r="B5" t="s">
        <v>727</v>
      </c>
      <c r="C5" s="217">
        <v>43800</v>
      </c>
      <c r="D5" s="217">
        <v>43826</v>
      </c>
      <c r="E5" t="s">
        <v>614</v>
      </c>
      <c r="F5">
        <v>51005</v>
      </c>
      <c r="G5" t="s">
        <v>728</v>
      </c>
      <c r="H5" t="s">
        <v>616</v>
      </c>
      <c r="I5" t="s">
        <v>617</v>
      </c>
      <c r="J5">
        <v>92140</v>
      </c>
      <c r="K5">
        <v>2001</v>
      </c>
      <c r="L5">
        <v>11363</v>
      </c>
      <c r="M5" t="s">
        <v>620</v>
      </c>
      <c r="N5">
        <v>118983</v>
      </c>
      <c r="O5" t="s">
        <v>620</v>
      </c>
      <c r="P5" t="s">
        <v>620</v>
      </c>
      <c r="U5" t="s">
        <v>729</v>
      </c>
      <c r="X5" t="s">
        <v>730</v>
      </c>
      <c r="Y5">
        <v>3</v>
      </c>
      <c r="Z5" s="217">
        <v>43800</v>
      </c>
      <c r="AA5" s="219">
        <v>-700000</v>
      </c>
      <c r="AB5" t="s">
        <v>696</v>
      </c>
      <c r="AC5" s="219">
        <v>-700000</v>
      </c>
      <c r="AD5" t="s">
        <v>731</v>
      </c>
      <c r="AE5">
        <v>2019</v>
      </c>
      <c r="AF5">
        <v>12</v>
      </c>
      <c r="AG5" s="222"/>
      <c r="AH5" s="222"/>
      <c r="AI5" s="222"/>
    </row>
    <row r="6" spans="1:35">
      <c r="A6" t="s">
        <v>687</v>
      </c>
      <c r="B6" t="s">
        <v>732</v>
      </c>
      <c r="C6" s="217">
        <v>43800</v>
      </c>
      <c r="D6" s="217">
        <v>43826</v>
      </c>
      <c r="E6" t="s">
        <v>614</v>
      </c>
      <c r="F6">
        <v>14081</v>
      </c>
      <c r="G6" t="s">
        <v>733</v>
      </c>
      <c r="H6" t="s">
        <v>616</v>
      </c>
      <c r="I6" t="s">
        <v>617</v>
      </c>
      <c r="J6">
        <v>92140</v>
      </c>
      <c r="K6">
        <v>2001</v>
      </c>
      <c r="L6">
        <v>11363</v>
      </c>
      <c r="M6" t="s">
        <v>620</v>
      </c>
      <c r="N6">
        <v>118983</v>
      </c>
      <c r="O6" t="s">
        <v>620</v>
      </c>
      <c r="P6" t="s">
        <v>620</v>
      </c>
      <c r="U6" t="s">
        <v>729</v>
      </c>
      <c r="X6" t="s">
        <v>730</v>
      </c>
      <c r="Y6">
        <v>4</v>
      </c>
      <c r="Z6" s="217">
        <v>43800</v>
      </c>
      <c r="AA6" s="219">
        <v>700000</v>
      </c>
      <c r="AB6" t="s">
        <v>696</v>
      </c>
      <c r="AC6" s="219">
        <v>700000</v>
      </c>
      <c r="AD6" t="s">
        <v>731</v>
      </c>
      <c r="AE6">
        <v>2019</v>
      </c>
      <c r="AF6">
        <v>12</v>
      </c>
      <c r="AG6" s="222"/>
      <c r="AH6" s="222"/>
      <c r="AI6" s="222"/>
    </row>
    <row r="7" spans="1:35">
      <c r="A7" t="s">
        <v>728</v>
      </c>
      <c r="B7" t="s">
        <v>749</v>
      </c>
      <c r="C7" s="217">
        <v>43795</v>
      </c>
      <c r="D7" s="217">
        <v>43829</v>
      </c>
      <c r="E7" t="s">
        <v>614</v>
      </c>
      <c r="F7">
        <v>14015</v>
      </c>
      <c r="G7" t="s">
        <v>750</v>
      </c>
      <c r="H7" t="s">
        <v>616</v>
      </c>
      <c r="I7" t="s">
        <v>617</v>
      </c>
      <c r="J7">
        <v>92140</v>
      </c>
      <c r="K7">
        <v>2001</v>
      </c>
      <c r="L7">
        <v>11363</v>
      </c>
      <c r="M7" t="s">
        <v>614</v>
      </c>
      <c r="N7">
        <v>118983</v>
      </c>
      <c r="O7" t="s">
        <v>751</v>
      </c>
      <c r="P7" t="s">
        <v>752</v>
      </c>
      <c r="Q7" t="s">
        <v>620</v>
      </c>
      <c r="U7" t="s">
        <v>620</v>
      </c>
      <c r="X7" t="s">
        <v>753</v>
      </c>
      <c r="Y7">
        <v>6</v>
      </c>
      <c r="Z7" s="217">
        <v>43795</v>
      </c>
      <c r="AA7" s="219">
        <v>-700000</v>
      </c>
      <c r="AB7" t="s">
        <v>696</v>
      </c>
      <c r="AC7" s="219">
        <v>-700000</v>
      </c>
      <c r="AD7" t="s">
        <v>754</v>
      </c>
      <c r="AE7">
        <v>2019</v>
      </c>
      <c r="AF7">
        <v>11</v>
      </c>
      <c r="AG7" s="222"/>
      <c r="AH7" s="222"/>
      <c r="AI7" s="222"/>
    </row>
    <row r="8" spans="1:35">
      <c r="A8" t="s">
        <v>763</v>
      </c>
      <c r="B8" t="s">
        <v>764</v>
      </c>
      <c r="C8" s="217">
        <v>43800</v>
      </c>
      <c r="D8" s="217">
        <v>43827</v>
      </c>
      <c r="E8" t="s">
        <v>614</v>
      </c>
      <c r="F8">
        <v>14081</v>
      </c>
      <c r="G8" t="s">
        <v>733</v>
      </c>
      <c r="H8" t="s">
        <v>616</v>
      </c>
      <c r="I8" t="s">
        <v>617</v>
      </c>
      <c r="J8">
        <v>92140</v>
      </c>
      <c r="K8">
        <v>2001</v>
      </c>
      <c r="L8">
        <v>11363</v>
      </c>
      <c r="M8" t="s">
        <v>614</v>
      </c>
      <c r="N8">
        <v>118983</v>
      </c>
      <c r="O8" t="s">
        <v>751</v>
      </c>
      <c r="P8" t="s">
        <v>620</v>
      </c>
      <c r="Q8" t="s">
        <v>620</v>
      </c>
      <c r="R8" t="s">
        <v>765</v>
      </c>
      <c r="U8" t="s">
        <v>620</v>
      </c>
      <c r="V8" t="s">
        <v>765</v>
      </c>
      <c r="X8" t="s">
        <v>766</v>
      </c>
      <c r="Y8">
        <v>2</v>
      </c>
      <c r="Z8" s="217">
        <v>43800</v>
      </c>
      <c r="AA8" s="219">
        <v>-700000</v>
      </c>
      <c r="AB8" t="s">
        <v>696</v>
      </c>
      <c r="AC8" s="219">
        <v>-700000</v>
      </c>
      <c r="AD8" t="s">
        <v>767</v>
      </c>
      <c r="AE8">
        <v>2019</v>
      </c>
      <c r="AF8">
        <v>12</v>
      </c>
      <c r="AG8" s="222"/>
      <c r="AH8" s="222"/>
      <c r="AI8" s="222"/>
    </row>
    <row r="9" spans="1:35">
      <c r="A9" t="s">
        <v>763</v>
      </c>
      <c r="B9" t="s">
        <v>764</v>
      </c>
      <c r="C9" s="217">
        <v>43800</v>
      </c>
      <c r="D9" s="217">
        <v>43827</v>
      </c>
      <c r="E9" t="s">
        <v>614</v>
      </c>
      <c r="F9">
        <v>14015</v>
      </c>
      <c r="G9" t="s">
        <v>750</v>
      </c>
      <c r="H9" t="s">
        <v>616</v>
      </c>
      <c r="I9" t="s">
        <v>617</v>
      </c>
      <c r="J9">
        <v>92140</v>
      </c>
      <c r="K9">
        <v>2001</v>
      </c>
      <c r="L9">
        <v>11363</v>
      </c>
      <c r="M9" t="s">
        <v>614</v>
      </c>
      <c r="N9">
        <v>118983</v>
      </c>
      <c r="O9" t="s">
        <v>751</v>
      </c>
      <c r="P9" t="s">
        <v>620</v>
      </c>
      <c r="Q9" t="s">
        <v>620</v>
      </c>
      <c r="R9" t="s">
        <v>765</v>
      </c>
      <c r="U9" t="s">
        <v>620</v>
      </c>
      <c r="V9" t="s">
        <v>765</v>
      </c>
      <c r="X9" t="s">
        <v>766</v>
      </c>
      <c r="Y9">
        <v>7</v>
      </c>
      <c r="Z9" s="217">
        <v>43800</v>
      </c>
      <c r="AA9" s="219">
        <v>700000</v>
      </c>
      <c r="AB9" t="s">
        <v>696</v>
      </c>
      <c r="AC9" s="219">
        <v>700000</v>
      </c>
      <c r="AD9" t="s">
        <v>767</v>
      </c>
      <c r="AE9">
        <v>2019</v>
      </c>
      <c r="AF9">
        <v>12</v>
      </c>
      <c r="AG9" s="222"/>
      <c r="AH9" s="222"/>
      <c r="AI9" s="222"/>
    </row>
  </sheetData>
  <autoFilter ref="A2:AF9" xr:uid="{870CA6B4-FF53-4BC2-AE82-4546C718C48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116F-7D95-46C8-9107-8B89DC447722}">
  <dimension ref="A1:BB35"/>
  <sheetViews>
    <sheetView workbookViewId="0">
      <selection activeCell="J1" sqref="J1"/>
    </sheetView>
  </sheetViews>
  <sheetFormatPr defaultRowHeight="15"/>
  <cols>
    <col min="53" max="53" width="11" customWidth="1"/>
  </cols>
  <sheetData>
    <row r="1" spans="1:54" ht="45">
      <c r="A1" s="223" t="s">
        <v>580</v>
      </c>
      <c r="B1" s="223" t="s">
        <v>581</v>
      </c>
      <c r="C1" s="223" t="s">
        <v>582</v>
      </c>
      <c r="D1" s="223" t="s">
        <v>583</v>
      </c>
      <c r="E1" s="223" t="s">
        <v>584</v>
      </c>
      <c r="F1" s="223" t="s">
        <v>585</v>
      </c>
      <c r="G1" s="238" t="s">
        <v>768</v>
      </c>
      <c r="H1" s="223" t="s">
        <v>586</v>
      </c>
      <c r="I1" s="223" t="s">
        <v>587</v>
      </c>
      <c r="J1" s="223" t="s">
        <v>588</v>
      </c>
      <c r="K1" s="223" t="s">
        <v>589</v>
      </c>
      <c r="L1" s="223" t="s">
        <v>590</v>
      </c>
      <c r="M1" s="223" t="s">
        <v>591</v>
      </c>
      <c r="N1" s="223" t="s">
        <v>592</v>
      </c>
      <c r="O1" s="223" t="s">
        <v>593</v>
      </c>
      <c r="P1" s="223" t="s">
        <v>594</v>
      </c>
      <c r="Q1" s="239" t="s">
        <v>597</v>
      </c>
      <c r="R1" s="239" t="s">
        <v>598</v>
      </c>
      <c r="S1" s="223" t="s">
        <v>600</v>
      </c>
      <c r="T1" s="239" t="s">
        <v>601</v>
      </c>
      <c r="U1" s="223" t="s">
        <v>603</v>
      </c>
      <c r="V1" s="239" t="s">
        <v>604</v>
      </c>
      <c r="W1" s="239" t="s">
        <v>605</v>
      </c>
      <c r="X1" s="224" t="s">
        <v>606</v>
      </c>
      <c r="Y1" s="223" t="s">
        <v>607</v>
      </c>
      <c r="Z1" s="224" t="s">
        <v>608</v>
      </c>
      <c r="AA1" s="223" t="s">
        <v>609</v>
      </c>
      <c r="AB1" s="223" t="s">
        <v>610</v>
      </c>
      <c r="AC1" s="223" t="s">
        <v>611</v>
      </c>
      <c r="AD1" s="248" t="s">
        <v>781</v>
      </c>
      <c r="AE1" s="221" t="s">
        <v>782</v>
      </c>
      <c r="AF1" s="221" t="s">
        <v>783</v>
      </c>
      <c r="AG1" s="221" t="s">
        <v>34</v>
      </c>
      <c r="AH1" s="221" t="s">
        <v>35</v>
      </c>
      <c r="AI1" s="221" t="s">
        <v>36</v>
      </c>
      <c r="AJ1" s="221" t="s">
        <v>37</v>
      </c>
      <c r="AK1" s="221" t="s">
        <v>45</v>
      </c>
      <c r="AL1" s="221" t="s">
        <v>46</v>
      </c>
      <c r="AM1" s="221" t="s">
        <v>39</v>
      </c>
      <c r="AN1" s="221" t="s">
        <v>40</v>
      </c>
      <c r="AO1" s="221" t="s">
        <v>41</v>
      </c>
      <c r="AP1" s="221" t="s">
        <v>42</v>
      </c>
      <c r="AQ1" s="221" t="s">
        <v>43</v>
      </c>
      <c r="AR1" s="221" t="s">
        <v>44</v>
      </c>
      <c r="AS1" s="221" t="s">
        <v>47</v>
      </c>
      <c r="AT1" s="221" t="s">
        <v>48</v>
      </c>
      <c r="AU1" s="221" t="s">
        <v>49</v>
      </c>
      <c r="AV1" s="221" t="s">
        <v>50</v>
      </c>
      <c r="AW1" s="221" t="s">
        <v>77</v>
      </c>
      <c r="AX1" s="221" t="s">
        <v>771</v>
      </c>
      <c r="AY1" s="221" t="s">
        <v>772</v>
      </c>
      <c r="AZ1" s="221" t="s">
        <v>773</v>
      </c>
      <c r="BA1" s="221" t="s">
        <v>774</v>
      </c>
      <c r="BB1" s="221" t="s">
        <v>826</v>
      </c>
    </row>
    <row r="2" spans="1:54">
      <c r="A2" s="240" t="s">
        <v>612</v>
      </c>
      <c r="B2" s="1" t="s">
        <v>613</v>
      </c>
      <c r="C2" s="241">
        <v>43893</v>
      </c>
      <c r="D2" s="241">
        <v>43894</v>
      </c>
      <c r="E2" s="1" t="s">
        <v>614</v>
      </c>
      <c r="F2" s="1">
        <v>72805</v>
      </c>
      <c r="G2" s="242" t="s">
        <v>770</v>
      </c>
      <c r="H2" s="1" t="s">
        <v>615</v>
      </c>
      <c r="I2" s="1" t="s">
        <v>616</v>
      </c>
      <c r="J2" s="1" t="s">
        <v>617</v>
      </c>
      <c r="K2" s="1">
        <v>92140</v>
      </c>
      <c r="L2" s="1">
        <v>2001</v>
      </c>
      <c r="M2" s="1">
        <v>11363</v>
      </c>
      <c r="N2" s="1" t="s">
        <v>614</v>
      </c>
      <c r="O2" s="1">
        <v>118983</v>
      </c>
      <c r="P2" s="1" t="s">
        <v>618</v>
      </c>
      <c r="Q2" s="1">
        <v>77132</v>
      </c>
      <c r="R2" s="1" t="s">
        <v>621</v>
      </c>
      <c r="S2" s="1" t="s">
        <v>622</v>
      </c>
      <c r="T2" s="1" t="s">
        <v>623</v>
      </c>
      <c r="U2" s="1" t="s">
        <v>624</v>
      </c>
      <c r="V2" s="1">
        <v>14</v>
      </c>
      <c r="W2" s="241">
        <v>43893</v>
      </c>
      <c r="X2" s="243">
        <v>155000</v>
      </c>
      <c r="Y2" s="1" t="s">
        <v>625</v>
      </c>
      <c r="Z2" s="243">
        <v>855.69</v>
      </c>
      <c r="AA2" s="1" t="s">
        <v>626</v>
      </c>
      <c r="AB2" s="1">
        <v>2020</v>
      </c>
      <c r="AC2" s="1">
        <v>3</v>
      </c>
      <c r="AD2" s="249">
        <v>0</v>
      </c>
      <c r="AE2" s="249">
        <v>0</v>
      </c>
      <c r="AF2" s="249">
        <v>0</v>
      </c>
      <c r="AG2" s="249">
        <v>0</v>
      </c>
      <c r="AH2" s="249">
        <v>0</v>
      </c>
      <c r="AI2" s="249">
        <v>0</v>
      </c>
      <c r="AJ2" s="249">
        <v>0</v>
      </c>
      <c r="AK2" s="249">
        <v>0</v>
      </c>
      <c r="AL2" s="249">
        <v>0</v>
      </c>
      <c r="AM2" s="249">
        <v>0</v>
      </c>
      <c r="AN2" s="249">
        <v>0</v>
      </c>
      <c r="AO2" s="249">
        <v>0</v>
      </c>
      <c r="AP2" s="249">
        <v>0</v>
      </c>
      <c r="AQ2" s="249">
        <v>0</v>
      </c>
      <c r="AR2" s="249">
        <v>0</v>
      </c>
      <c r="AS2" s="249">
        <v>0</v>
      </c>
      <c r="AT2" s="249">
        <v>0</v>
      </c>
      <c r="AU2" s="249">
        <v>0</v>
      </c>
      <c r="AV2" s="249">
        <v>0</v>
      </c>
      <c r="AW2" s="249">
        <v>0</v>
      </c>
      <c r="AX2" s="249">
        <v>0</v>
      </c>
      <c r="AY2" s="227">
        <v>855.69</v>
      </c>
      <c r="AZ2" s="249">
        <v>0</v>
      </c>
      <c r="BA2" s="249">
        <v>0</v>
      </c>
      <c r="BB2">
        <v>855.69</v>
      </c>
    </row>
    <row r="3" spans="1:54">
      <c r="A3" s="240" t="s">
        <v>612</v>
      </c>
      <c r="B3" s="1" t="s">
        <v>627</v>
      </c>
      <c r="C3" s="241">
        <v>43894</v>
      </c>
      <c r="D3" s="241">
        <v>43895</v>
      </c>
      <c r="E3" s="1" t="s">
        <v>614</v>
      </c>
      <c r="F3" s="1">
        <v>76135</v>
      </c>
      <c r="G3" s="242" t="s">
        <v>770</v>
      </c>
      <c r="H3" s="1" t="s">
        <v>628</v>
      </c>
      <c r="I3" s="1" t="s">
        <v>616</v>
      </c>
      <c r="J3" s="1" t="s">
        <v>617</v>
      </c>
      <c r="K3" s="1">
        <v>92140</v>
      </c>
      <c r="L3" s="1">
        <v>2001</v>
      </c>
      <c r="M3" s="1">
        <v>11363</v>
      </c>
      <c r="N3" s="1" t="s">
        <v>614</v>
      </c>
      <c r="O3" s="1">
        <v>118983</v>
      </c>
      <c r="P3" s="1" t="s">
        <v>618</v>
      </c>
      <c r="Q3" s="1">
        <v>77132</v>
      </c>
      <c r="R3" s="1" t="s">
        <v>621</v>
      </c>
      <c r="S3" s="1" t="s">
        <v>628</v>
      </c>
      <c r="T3" s="1" t="s">
        <v>623</v>
      </c>
      <c r="U3" s="1" t="s">
        <v>629</v>
      </c>
      <c r="V3" s="1">
        <v>81</v>
      </c>
      <c r="W3" s="241">
        <v>43894</v>
      </c>
      <c r="X3" s="243">
        <v>0</v>
      </c>
      <c r="Y3" s="1" t="s">
        <v>625</v>
      </c>
      <c r="Z3" s="243">
        <v>-2.82</v>
      </c>
      <c r="AA3" s="1" t="s">
        <v>626</v>
      </c>
      <c r="AB3" s="1">
        <v>2020</v>
      </c>
      <c r="AC3" s="1">
        <v>3</v>
      </c>
      <c r="AD3" s="249">
        <v>0</v>
      </c>
      <c r="AE3" s="249">
        <v>0</v>
      </c>
      <c r="AF3" s="249">
        <v>0</v>
      </c>
      <c r="AG3" s="249">
        <v>0</v>
      </c>
      <c r="AH3" s="249">
        <v>0</v>
      </c>
      <c r="AI3" s="249">
        <v>0</v>
      </c>
      <c r="AJ3" s="249">
        <v>0</v>
      </c>
      <c r="AK3" s="249">
        <v>0</v>
      </c>
      <c r="AL3" s="249">
        <v>0</v>
      </c>
      <c r="AM3" s="249">
        <v>0</v>
      </c>
      <c r="AN3" s="249">
        <v>0</v>
      </c>
      <c r="AO3" s="249">
        <v>0</v>
      </c>
      <c r="AP3" s="249">
        <v>0</v>
      </c>
      <c r="AQ3" s="249">
        <v>0</v>
      </c>
      <c r="AR3" s="249">
        <v>0</v>
      </c>
      <c r="AS3" s="249">
        <v>0</v>
      </c>
      <c r="AT3" s="249">
        <v>0</v>
      </c>
      <c r="AU3" s="249">
        <v>0</v>
      </c>
      <c r="AV3" s="249">
        <v>0</v>
      </c>
      <c r="AW3" s="249">
        <v>0</v>
      </c>
      <c r="AX3" s="249">
        <v>0</v>
      </c>
      <c r="AY3" s="227">
        <v>-2.82</v>
      </c>
      <c r="AZ3" s="249">
        <v>0</v>
      </c>
      <c r="BA3" s="249">
        <v>0</v>
      </c>
      <c r="BB3">
        <v>-2.82</v>
      </c>
    </row>
    <row r="4" spans="1:54">
      <c r="A4" s="240" t="s">
        <v>612</v>
      </c>
      <c r="B4" s="1" t="s">
        <v>630</v>
      </c>
      <c r="C4" s="241">
        <v>43895</v>
      </c>
      <c r="D4" s="241">
        <v>43896</v>
      </c>
      <c r="E4" s="1" t="s">
        <v>614</v>
      </c>
      <c r="F4" s="1">
        <v>71615</v>
      </c>
      <c r="G4" s="242" t="s">
        <v>770</v>
      </c>
      <c r="H4" s="1" t="s">
        <v>631</v>
      </c>
      <c r="I4" s="1" t="s">
        <v>616</v>
      </c>
      <c r="J4" s="1" t="s">
        <v>617</v>
      </c>
      <c r="K4" s="1">
        <v>92140</v>
      </c>
      <c r="L4" s="1">
        <v>2001</v>
      </c>
      <c r="M4" s="1">
        <v>11363</v>
      </c>
      <c r="N4" s="1" t="s">
        <v>614</v>
      </c>
      <c r="O4" s="1">
        <v>118983</v>
      </c>
      <c r="P4" s="1" t="s">
        <v>618</v>
      </c>
      <c r="Q4" s="1">
        <v>86251</v>
      </c>
      <c r="R4" s="1" t="s">
        <v>632</v>
      </c>
      <c r="S4" s="1" t="s">
        <v>633</v>
      </c>
      <c r="T4" s="1" t="s">
        <v>634</v>
      </c>
      <c r="U4" s="1" t="s">
        <v>635</v>
      </c>
      <c r="V4" s="1">
        <v>20</v>
      </c>
      <c r="W4" s="241">
        <v>43895</v>
      </c>
      <c r="X4" s="243">
        <v>40664.28</v>
      </c>
      <c r="Y4" s="1" t="s">
        <v>636</v>
      </c>
      <c r="Z4" s="243">
        <v>1284</v>
      </c>
      <c r="AA4" s="1" t="s">
        <v>626</v>
      </c>
      <c r="AB4" s="1">
        <v>2020</v>
      </c>
      <c r="AC4" s="1">
        <v>3</v>
      </c>
      <c r="AD4" s="249">
        <v>0</v>
      </c>
      <c r="AE4" s="249">
        <v>0</v>
      </c>
      <c r="AF4" s="249">
        <v>0</v>
      </c>
      <c r="AG4" s="249">
        <v>0</v>
      </c>
      <c r="AH4" s="249">
        <v>0</v>
      </c>
      <c r="AI4" s="249">
        <v>0</v>
      </c>
      <c r="AJ4" s="249">
        <v>0</v>
      </c>
      <c r="AK4" s="249">
        <v>0</v>
      </c>
      <c r="AL4" s="249">
        <v>0</v>
      </c>
      <c r="AM4" s="249">
        <v>0</v>
      </c>
      <c r="AN4" s="249">
        <v>0</v>
      </c>
      <c r="AO4" s="249">
        <v>0</v>
      </c>
      <c r="AP4" s="249">
        <v>0</v>
      </c>
      <c r="AQ4" s="249">
        <v>0</v>
      </c>
      <c r="AR4" s="249">
        <v>0</v>
      </c>
      <c r="AS4" s="249">
        <v>0</v>
      </c>
      <c r="AT4" s="249">
        <v>0</v>
      </c>
      <c r="AU4" s="249">
        <v>0</v>
      </c>
      <c r="AV4" s="249">
        <v>0</v>
      </c>
      <c r="AW4" s="249">
        <v>0</v>
      </c>
      <c r="AX4" s="249">
        <v>0</v>
      </c>
      <c r="AY4" s="227">
        <v>1284</v>
      </c>
      <c r="AZ4" s="249">
        <v>0</v>
      </c>
      <c r="BA4" s="249">
        <v>0</v>
      </c>
      <c r="BB4">
        <v>1284</v>
      </c>
    </row>
    <row r="5" spans="1:54">
      <c r="A5" s="240" t="s">
        <v>612</v>
      </c>
      <c r="B5" s="1" t="s">
        <v>637</v>
      </c>
      <c r="C5" s="241">
        <v>43895</v>
      </c>
      <c r="D5" s="241">
        <v>43896</v>
      </c>
      <c r="E5" s="1" t="s">
        <v>614</v>
      </c>
      <c r="F5" s="1">
        <v>71635</v>
      </c>
      <c r="G5" s="242" t="s">
        <v>770</v>
      </c>
      <c r="H5" s="1" t="s">
        <v>638</v>
      </c>
      <c r="I5" s="1" t="s">
        <v>616</v>
      </c>
      <c r="J5" s="1" t="s">
        <v>617</v>
      </c>
      <c r="K5" s="1">
        <v>92140</v>
      </c>
      <c r="L5" s="1">
        <v>2001</v>
      </c>
      <c r="M5" s="1">
        <v>11363</v>
      </c>
      <c r="N5" s="1" t="s">
        <v>614</v>
      </c>
      <c r="O5" s="1">
        <v>118983</v>
      </c>
      <c r="P5" s="1" t="s">
        <v>618</v>
      </c>
      <c r="Q5" s="1">
        <v>86251</v>
      </c>
      <c r="R5" s="1" t="s">
        <v>632</v>
      </c>
      <c r="S5" s="1" t="s">
        <v>639</v>
      </c>
      <c r="T5" s="1" t="s">
        <v>634</v>
      </c>
      <c r="U5" s="1" t="s">
        <v>635</v>
      </c>
      <c r="V5" s="1">
        <v>23</v>
      </c>
      <c r="W5" s="241">
        <v>43895</v>
      </c>
      <c r="X5" s="243">
        <v>5953.96</v>
      </c>
      <c r="Y5" s="1" t="s">
        <v>636</v>
      </c>
      <c r="Z5" s="243">
        <v>188</v>
      </c>
      <c r="AA5" s="1" t="s">
        <v>626</v>
      </c>
      <c r="AB5" s="1">
        <v>2020</v>
      </c>
      <c r="AC5" s="1">
        <v>3</v>
      </c>
      <c r="AD5" s="249">
        <v>0</v>
      </c>
      <c r="AE5" s="249">
        <v>0</v>
      </c>
      <c r="AF5" s="249">
        <v>0</v>
      </c>
      <c r="AG5" s="249">
        <v>0</v>
      </c>
      <c r="AH5" s="249">
        <v>0</v>
      </c>
      <c r="AI5" s="249">
        <v>0</v>
      </c>
      <c r="AJ5" s="249">
        <v>0</v>
      </c>
      <c r="AK5" s="249">
        <v>0</v>
      </c>
      <c r="AL5" s="249">
        <v>0</v>
      </c>
      <c r="AM5" s="249">
        <v>0</v>
      </c>
      <c r="AN5" s="249">
        <v>0</v>
      </c>
      <c r="AO5" s="249">
        <v>0</v>
      </c>
      <c r="AP5" s="249">
        <v>0</v>
      </c>
      <c r="AQ5" s="249">
        <v>0</v>
      </c>
      <c r="AR5" s="249">
        <v>0</v>
      </c>
      <c r="AS5" s="249">
        <v>0</v>
      </c>
      <c r="AT5" s="249">
        <v>0</v>
      </c>
      <c r="AU5" s="249">
        <v>0</v>
      </c>
      <c r="AV5" s="249">
        <v>0</v>
      </c>
      <c r="AW5" s="249">
        <v>0</v>
      </c>
      <c r="AX5" s="249">
        <v>0</v>
      </c>
      <c r="AY5" s="227">
        <v>188</v>
      </c>
      <c r="AZ5" s="249">
        <v>0</v>
      </c>
      <c r="BA5" s="249">
        <v>0</v>
      </c>
      <c r="BB5">
        <v>188</v>
      </c>
    </row>
    <row r="6" spans="1:54">
      <c r="A6" s="240" t="s">
        <v>612</v>
      </c>
      <c r="B6" s="1" t="s">
        <v>640</v>
      </c>
      <c r="C6" s="241">
        <v>43895</v>
      </c>
      <c r="D6" s="241">
        <v>43896</v>
      </c>
      <c r="E6" s="1" t="s">
        <v>614</v>
      </c>
      <c r="F6" s="1">
        <v>71615</v>
      </c>
      <c r="G6" s="242" t="s">
        <v>770</v>
      </c>
      <c r="H6" s="1" t="s">
        <v>631</v>
      </c>
      <c r="I6" s="1" t="s">
        <v>616</v>
      </c>
      <c r="J6" s="1" t="s">
        <v>617</v>
      </c>
      <c r="K6" s="1">
        <v>92140</v>
      </c>
      <c r="L6" s="1">
        <v>2001</v>
      </c>
      <c r="M6" s="1">
        <v>11363</v>
      </c>
      <c r="N6" s="1" t="s">
        <v>614</v>
      </c>
      <c r="O6" s="1">
        <v>118983</v>
      </c>
      <c r="P6" s="1" t="s">
        <v>618</v>
      </c>
      <c r="Q6" s="1">
        <v>32255</v>
      </c>
      <c r="R6" s="1" t="s">
        <v>641</v>
      </c>
      <c r="S6" s="1" t="s">
        <v>642</v>
      </c>
      <c r="T6" s="1" t="s">
        <v>643</v>
      </c>
      <c r="U6" s="1" t="s">
        <v>635</v>
      </c>
      <c r="V6" s="1">
        <v>21</v>
      </c>
      <c r="W6" s="241">
        <v>43895</v>
      </c>
      <c r="X6" s="243">
        <v>40664.28</v>
      </c>
      <c r="Y6" s="1" t="s">
        <v>636</v>
      </c>
      <c r="Z6" s="243">
        <v>1284</v>
      </c>
      <c r="AA6" s="1" t="s">
        <v>626</v>
      </c>
      <c r="AB6" s="1">
        <v>2020</v>
      </c>
      <c r="AC6" s="1">
        <v>3</v>
      </c>
      <c r="AD6" s="249">
        <v>0</v>
      </c>
      <c r="AE6" s="249">
        <v>0</v>
      </c>
      <c r="AF6" s="249">
        <v>0</v>
      </c>
      <c r="AG6" s="249">
        <v>0</v>
      </c>
      <c r="AH6" s="249">
        <v>0</v>
      </c>
      <c r="AI6" s="249">
        <v>0</v>
      </c>
      <c r="AJ6" s="249">
        <v>0</v>
      </c>
      <c r="AK6" s="249">
        <v>0</v>
      </c>
      <c r="AL6" s="249">
        <v>0</v>
      </c>
      <c r="AM6" s="249">
        <v>0</v>
      </c>
      <c r="AN6" s="249">
        <v>0</v>
      </c>
      <c r="AO6" s="249">
        <v>0</v>
      </c>
      <c r="AP6" s="249">
        <v>0</v>
      </c>
      <c r="AQ6" s="249">
        <v>0</v>
      </c>
      <c r="AR6" s="249">
        <v>0</v>
      </c>
      <c r="AS6" s="249">
        <v>0</v>
      </c>
      <c r="AT6" s="249">
        <v>0</v>
      </c>
      <c r="AU6" s="249">
        <v>0</v>
      </c>
      <c r="AV6" s="249">
        <v>0</v>
      </c>
      <c r="AW6" s="249">
        <v>0</v>
      </c>
      <c r="AX6" s="249">
        <v>0</v>
      </c>
      <c r="AY6" s="227">
        <v>1284</v>
      </c>
      <c r="AZ6" s="249">
        <v>0</v>
      </c>
      <c r="BA6" s="249">
        <v>0</v>
      </c>
      <c r="BB6">
        <v>1284</v>
      </c>
    </row>
    <row r="7" spans="1:54">
      <c r="A7" s="240" t="s">
        <v>612</v>
      </c>
      <c r="B7" s="1" t="s">
        <v>644</v>
      </c>
      <c r="C7" s="241">
        <v>43895</v>
      </c>
      <c r="D7" s="241">
        <v>43896</v>
      </c>
      <c r="E7" s="1" t="s">
        <v>614</v>
      </c>
      <c r="F7" s="1">
        <v>71635</v>
      </c>
      <c r="G7" s="242" t="s">
        <v>770</v>
      </c>
      <c r="H7" s="1" t="s">
        <v>638</v>
      </c>
      <c r="I7" s="1" t="s">
        <v>616</v>
      </c>
      <c r="J7" s="1" t="s">
        <v>617</v>
      </c>
      <c r="K7" s="1">
        <v>92140</v>
      </c>
      <c r="L7" s="1">
        <v>2001</v>
      </c>
      <c r="M7" s="1">
        <v>11363</v>
      </c>
      <c r="N7" s="1" t="s">
        <v>614</v>
      </c>
      <c r="O7" s="1">
        <v>118983</v>
      </c>
      <c r="P7" s="1" t="s">
        <v>618</v>
      </c>
      <c r="Q7" s="1">
        <v>32255</v>
      </c>
      <c r="R7" s="1" t="s">
        <v>641</v>
      </c>
      <c r="S7" s="1" t="s">
        <v>645</v>
      </c>
      <c r="T7" s="1" t="s">
        <v>643</v>
      </c>
      <c r="U7" s="1" t="s">
        <v>635</v>
      </c>
      <c r="V7" s="1">
        <v>24</v>
      </c>
      <c r="W7" s="241">
        <v>43895</v>
      </c>
      <c r="X7" s="243">
        <v>5953.96</v>
      </c>
      <c r="Y7" s="1" t="s">
        <v>636</v>
      </c>
      <c r="Z7" s="243">
        <v>188</v>
      </c>
      <c r="AA7" s="1" t="s">
        <v>626</v>
      </c>
      <c r="AB7" s="1">
        <v>2020</v>
      </c>
      <c r="AC7" s="1">
        <v>3</v>
      </c>
      <c r="AD7" s="249">
        <v>0</v>
      </c>
      <c r="AE7" s="249">
        <v>0</v>
      </c>
      <c r="AF7" s="249">
        <v>0</v>
      </c>
      <c r="AG7" s="249">
        <v>0</v>
      </c>
      <c r="AH7" s="249">
        <v>0</v>
      </c>
      <c r="AI7" s="249">
        <v>0</v>
      </c>
      <c r="AJ7" s="249">
        <v>0</v>
      </c>
      <c r="AK7" s="249">
        <v>0</v>
      </c>
      <c r="AL7" s="249">
        <v>0</v>
      </c>
      <c r="AM7" s="249">
        <v>0</v>
      </c>
      <c r="AN7" s="249">
        <v>0</v>
      </c>
      <c r="AO7" s="249">
        <v>0</v>
      </c>
      <c r="AP7" s="249">
        <v>0</v>
      </c>
      <c r="AQ7" s="249">
        <v>0</v>
      </c>
      <c r="AR7" s="249">
        <v>0</v>
      </c>
      <c r="AS7" s="249">
        <v>0</v>
      </c>
      <c r="AT7" s="249">
        <v>0</v>
      </c>
      <c r="AU7" s="249">
        <v>0</v>
      </c>
      <c r="AV7" s="249">
        <v>0</v>
      </c>
      <c r="AW7" s="249">
        <v>0</v>
      </c>
      <c r="AX7" s="249">
        <v>0</v>
      </c>
      <c r="AY7" s="227">
        <v>188</v>
      </c>
      <c r="AZ7" s="249">
        <v>0</v>
      </c>
      <c r="BA7" s="249">
        <v>0</v>
      </c>
      <c r="BB7">
        <v>188</v>
      </c>
    </row>
    <row r="8" spans="1:54">
      <c r="A8" s="240" t="s">
        <v>612</v>
      </c>
      <c r="B8" s="1" t="s">
        <v>646</v>
      </c>
      <c r="C8" s="241">
        <v>43900</v>
      </c>
      <c r="D8" s="241">
        <v>43900</v>
      </c>
      <c r="E8" s="1" t="s">
        <v>614</v>
      </c>
      <c r="F8" s="1">
        <v>71620</v>
      </c>
      <c r="G8" s="242" t="s">
        <v>770</v>
      </c>
      <c r="H8" s="1" t="s">
        <v>647</v>
      </c>
      <c r="I8" s="1" t="s">
        <v>616</v>
      </c>
      <c r="J8" s="1" t="s">
        <v>617</v>
      </c>
      <c r="K8" s="1">
        <v>92140</v>
      </c>
      <c r="L8" s="1">
        <v>2001</v>
      </c>
      <c r="M8" s="1">
        <v>11363</v>
      </c>
      <c r="N8" s="1" t="s">
        <v>614</v>
      </c>
      <c r="O8" s="1">
        <v>118983</v>
      </c>
      <c r="P8" s="1" t="s">
        <v>618</v>
      </c>
      <c r="Q8" s="1">
        <v>55938</v>
      </c>
      <c r="R8" s="1" t="s">
        <v>648</v>
      </c>
      <c r="S8" s="1" t="s">
        <v>649</v>
      </c>
      <c r="T8" s="1" t="s">
        <v>650</v>
      </c>
      <c r="U8" s="1" t="s">
        <v>651</v>
      </c>
      <c r="V8" s="1">
        <v>35</v>
      </c>
      <c r="W8" s="241">
        <v>43900</v>
      </c>
      <c r="X8" s="243">
        <v>7092</v>
      </c>
      <c r="Y8" s="1" t="s">
        <v>625</v>
      </c>
      <c r="Z8" s="243">
        <v>39.020000000000003</v>
      </c>
      <c r="AA8" s="1" t="s">
        <v>626</v>
      </c>
      <c r="AB8" s="1">
        <v>2020</v>
      </c>
      <c r="AC8" s="1">
        <v>3</v>
      </c>
      <c r="AD8" s="249">
        <v>0</v>
      </c>
      <c r="AE8" s="249">
        <v>0</v>
      </c>
      <c r="AF8" s="249">
        <v>0</v>
      </c>
      <c r="AG8" s="249">
        <v>0</v>
      </c>
      <c r="AH8" s="249">
        <v>0</v>
      </c>
      <c r="AI8" s="249">
        <v>0</v>
      </c>
      <c r="AJ8" s="249">
        <v>0</v>
      </c>
      <c r="AK8" s="249">
        <v>0</v>
      </c>
      <c r="AL8" s="249">
        <v>0</v>
      </c>
      <c r="AM8" s="249">
        <v>0</v>
      </c>
      <c r="AN8" s="249">
        <v>0</v>
      </c>
      <c r="AO8" s="249">
        <v>0</v>
      </c>
      <c r="AP8" s="249">
        <v>0</v>
      </c>
      <c r="AQ8" s="249">
        <v>0</v>
      </c>
      <c r="AR8" s="249">
        <v>0</v>
      </c>
      <c r="AS8" s="249">
        <v>0</v>
      </c>
      <c r="AT8" s="249">
        <v>0</v>
      </c>
      <c r="AU8" s="249">
        <v>0</v>
      </c>
      <c r="AV8" s="249">
        <v>0</v>
      </c>
      <c r="AW8" s="249">
        <v>0</v>
      </c>
      <c r="AX8" s="249">
        <v>0</v>
      </c>
      <c r="AY8" s="227">
        <v>39.020000000000003</v>
      </c>
      <c r="AZ8" s="249">
        <v>0</v>
      </c>
      <c r="BA8" s="249">
        <v>0</v>
      </c>
      <c r="BB8">
        <v>39.020000000000003</v>
      </c>
    </row>
    <row r="9" spans="1:54">
      <c r="A9" s="240" t="s">
        <v>612</v>
      </c>
      <c r="B9" s="1" t="s">
        <v>652</v>
      </c>
      <c r="C9" s="241">
        <v>43903</v>
      </c>
      <c r="D9" s="241">
        <v>43904</v>
      </c>
      <c r="E9" s="1" t="s">
        <v>614</v>
      </c>
      <c r="F9" s="1">
        <v>76125</v>
      </c>
      <c r="G9" s="242" t="s">
        <v>770</v>
      </c>
      <c r="H9" s="1" t="s">
        <v>653</v>
      </c>
      <c r="I9" s="1" t="s">
        <v>616</v>
      </c>
      <c r="J9" s="1" t="s">
        <v>617</v>
      </c>
      <c r="K9" s="1">
        <v>92140</v>
      </c>
      <c r="L9" s="1">
        <v>2001</v>
      </c>
      <c r="M9" s="1">
        <v>11363</v>
      </c>
      <c r="N9" s="1" t="s">
        <v>614</v>
      </c>
      <c r="O9" s="1">
        <v>118983</v>
      </c>
      <c r="P9" s="1" t="s">
        <v>618</v>
      </c>
      <c r="Q9" s="1">
        <v>55938</v>
      </c>
      <c r="R9" s="1" t="s">
        <v>648</v>
      </c>
      <c r="S9" s="1" t="s">
        <v>653</v>
      </c>
      <c r="T9" s="1" t="s">
        <v>650</v>
      </c>
      <c r="U9" s="1" t="s">
        <v>654</v>
      </c>
      <c r="V9" s="1">
        <v>70</v>
      </c>
      <c r="W9" s="241">
        <v>43903</v>
      </c>
      <c r="X9" s="243">
        <v>0</v>
      </c>
      <c r="Y9" s="1" t="s">
        <v>625</v>
      </c>
      <c r="Z9" s="243">
        <v>0</v>
      </c>
      <c r="AA9" s="1" t="s">
        <v>626</v>
      </c>
      <c r="AB9" s="1">
        <v>2020</v>
      </c>
      <c r="AC9" s="1">
        <v>3</v>
      </c>
      <c r="AD9" s="249">
        <v>0</v>
      </c>
      <c r="AE9" s="249">
        <v>0</v>
      </c>
      <c r="AF9" s="249">
        <v>0</v>
      </c>
      <c r="AG9" s="249">
        <v>0</v>
      </c>
      <c r="AH9" s="249">
        <v>0</v>
      </c>
      <c r="AI9" s="249">
        <v>0</v>
      </c>
      <c r="AJ9" s="249">
        <v>0</v>
      </c>
      <c r="AK9" s="249">
        <v>0</v>
      </c>
      <c r="AL9" s="249">
        <v>0</v>
      </c>
      <c r="AM9" s="249">
        <v>0</v>
      </c>
      <c r="AN9" s="249">
        <v>0</v>
      </c>
      <c r="AO9" s="249">
        <v>0</v>
      </c>
      <c r="AP9" s="249">
        <v>0</v>
      </c>
      <c r="AQ9" s="249">
        <v>0</v>
      </c>
      <c r="AR9" s="249">
        <v>0</v>
      </c>
      <c r="AS9" s="249">
        <v>0</v>
      </c>
      <c r="AT9" s="249">
        <v>0</v>
      </c>
      <c r="AU9" s="249">
        <v>0</v>
      </c>
      <c r="AV9" s="249">
        <v>0</v>
      </c>
      <c r="AW9" s="249">
        <v>0</v>
      </c>
      <c r="AX9" s="249">
        <v>0</v>
      </c>
      <c r="AY9" s="227">
        <v>0</v>
      </c>
      <c r="AZ9" s="249">
        <v>0</v>
      </c>
      <c r="BA9" s="249">
        <v>0</v>
      </c>
      <c r="BB9">
        <v>0</v>
      </c>
    </row>
    <row r="10" spans="1:54">
      <c r="A10" s="240" t="s">
        <v>612</v>
      </c>
      <c r="B10" s="1" t="s">
        <v>655</v>
      </c>
      <c r="C10" s="241">
        <v>43900</v>
      </c>
      <c r="D10" s="241">
        <v>43900</v>
      </c>
      <c r="E10" s="1" t="s">
        <v>614</v>
      </c>
      <c r="F10" s="1">
        <v>71620</v>
      </c>
      <c r="G10" s="242" t="s">
        <v>770</v>
      </c>
      <c r="H10" s="1" t="s">
        <v>647</v>
      </c>
      <c r="I10" s="1" t="s">
        <v>616</v>
      </c>
      <c r="J10" s="1" t="s">
        <v>617</v>
      </c>
      <c r="K10" s="1">
        <v>92140</v>
      </c>
      <c r="L10" s="1">
        <v>2001</v>
      </c>
      <c r="M10" s="1">
        <v>11363</v>
      </c>
      <c r="N10" s="1" t="s">
        <v>614</v>
      </c>
      <c r="O10" s="1">
        <v>118983</v>
      </c>
      <c r="P10" s="1" t="s">
        <v>618</v>
      </c>
      <c r="Q10" s="1">
        <v>55938</v>
      </c>
      <c r="R10" s="1" t="s">
        <v>648</v>
      </c>
      <c r="S10" s="1" t="s">
        <v>656</v>
      </c>
      <c r="T10" s="1" t="s">
        <v>650</v>
      </c>
      <c r="U10" s="1" t="s">
        <v>651</v>
      </c>
      <c r="V10" s="1">
        <v>30</v>
      </c>
      <c r="W10" s="241">
        <v>43900</v>
      </c>
      <c r="X10" s="243">
        <v>5093</v>
      </c>
      <c r="Y10" s="1" t="s">
        <v>625</v>
      </c>
      <c r="Z10" s="243">
        <v>28.02</v>
      </c>
      <c r="AA10" s="1" t="s">
        <v>626</v>
      </c>
      <c r="AB10" s="1">
        <v>2020</v>
      </c>
      <c r="AC10" s="1">
        <v>3</v>
      </c>
      <c r="AD10" s="249">
        <v>0</v>
      </c>
      <c r="AE10" s="249">
        <v>0</v>
      </c>
      <c r="AF10" s="249">
        <v>0</v>
      </c>
      <c r="AG10" s="249">
        <v>0</v>
      </c>
      <c r="AH10" s="249">
        <v>0</v>
      </c>
      <c r="AI10" s="249">
        <v>0</v>
      </c>
      <c r="AJ10" s="249">
        <v>0</v>
      </c>
      <c r="AK10" s="249">
        <v>0</v>
      </c>
      <c r="AL10" s="249">
        <v>0</v>
      </c>
      <c r="AM10" s="249">
        <v>0</v>
      </c>
      <c r="AN10" s="249">
        <v>0</v>
      </c>
      <c r="AO10" s="249">
        <v>0</v>
      </c>
      <c r="AP10" s="249">
        <v>0</v>
      </c>
      <c r="AQ10" s="249">
        <v>0</v>
      </c>
      <c r="AR10" s="249">
        <v>0</v>
      </c>
      <c r="AS10" s="249">
        <v>0</v>
      </c>
      <c r="AT10" s="249">
        <v>0</v>
      </c>
      <c r="AU10" s="249">
        <v>0</v>
      </c>
      <c r="AV10" s="249">
        <v>0</v>
      </c>
      <c r="AW10" s="249">
        <v>0</v>
      </c>
      <c r="AX10" s="249">
        <v>0</v>
      </c>
      <c r="AY10" s="227">
        <v>28.02</v>
      </c>
      <c r="AZ10" s="249">
        <v>0</v>
      </c>
      <c r="BA10" s="249">
        <v>0</v>
      </c>
      <c r="BB10">
        <v>28.02</v>
      </c>
    </row>
    <row r="11" spans="1:54">
      <c r="A11" s="240" t="s">
        <v>612</v>
      </c>
      <c r="B11" s="1" t="s">
        <v>657</v>
      </c>
      <c r="C11" s="241">
        <v>43903</v>
      </c>
      <c r="D11" s="241">
        <v>43904</v>
      </c>
      <c r="E11" s="1" t="s">
        <v>614</v>
      </c>
      <c r="F11" s="1">
        <v>76125</v>
      </c>
      <c r="G11" s="242" t="s">
        <v>770</v>
      </c>
      <c r="H11" s="1" t="s">
        <v>653</v>
      </c>
      <c r="I11" s="1" t="s">
        <v>616</v>
      </c>
      <c r="J11" s="1" t="s">
        <v>617</v>
      </c>
      <c r="K11" s="1">
        <v>92140</v>
      </c>
      <c r="L11" s="1">
        <v>2001</v>
      </c>
      <c r="M11" s="1">
        <v>11363</v>
      </c>
      <c r="N11" s="1" t="s">
        <v>614</v>
      </c>
      <c r="O11" s="1">
        <v>118983</v>
      </c>
      <c r="P11" s="1" t="s">
        <v>618</v>
      </c>
      <c r="Q11" s="1">
        <v>55938</v>
      </c>
      <c r="R11" s="1" t="s">
        <v>648</v>
      </c>
      <c r="S11" s="1" t="s">
        <v>653</v>
      </c>
      <c r="T11" s="1" t="s">
        <v>650</v>
      </c>
      <c r="U11" s="1" t="s">
        <v>654</v>
      </c>
      <c r="V11" s="1">
        <v>65</v>
      </c>
      <c r="W11" s="241">
        <v>43903</v>
      </c>
      <c r="X11" s="243">
        <v>0</v>
      </c>
      <c r="Y11" s="1" t="s">
        <v>625</v>
      </c>
      <c r="Z11" s="243">
        <v>0</v>
      </c>
      <c r="AA11" s="1" t="s">
        <v>626</v>
      </c>
      <c r="AB11" s="1">
        <v>2020</v>
      </c>
      <c r="AC11" s="1">
        <v>3</v>
      </c>
      <c r="AD11" s="249">
        <v>0</v>
      </c>
      <c r="AE11" s="249">
        <v>0</v>
      </c>
      <c r="AF11" s="249">
        <v>0</v>
      </c>
      <c r="AG11" s="249">
        <v>0</v>
      </c>
      <c r="AH11" s="249">
        <v>0</v>
      </c>
      <c r="AI11" s="249">
        <v>0</v>
      </c>
      <c r="AJ11" s="249">
        <v>0</v>
      </c>
      <c r="AK11" s="249">
        <v>0</v>
      </c>
      <c r="AL11" s="249">
        <v>0</v>
      </c>
      <c r="AM11" s="249">
        <v>0</v>
      </c>
      <c r="AN11" s="249">
        <v>0</v>
      </c>
      <c r="AO11" s="249">
        <v>0</v>
      </c>
      <c r="AP11" s="249">
        <v>0</v>
      </c>
      <c r="AQ11" s="249">
        <v>0</v>
      </c>
      <c r="AR11" s="249">
        <v>0</v>
      </c>
      <c r="AS11" s="249">
        <v>0</v>
      </c>
      <c r="AT11" s="249">
        <v>0</v>
      </c>
      <c r="AU11" s="249">
        <v>0</v>
      </c>
      <c r="AV11" s="249">
        <v>0</v>
      </c>
      <c r="AW11" s="249">
        <v>0</v>
      </c>
      <c r="AX11" s="249">
        <v>0</v>
      </c>
      <c r="AY11" s="227">
        <v>0</v>
      </c>
      <c r="AZ11" s="249">
        <v>0</v>
      </c>
      <c r="BA11" s="249">
        <v>0</v>
      </c>
      <c r="BB11">
        <v>0</v>
      </c>
    </row>
    <row r="12" spans="1:54">
      <c r="A12" s="240" t="s">
        <v>658</v>
      </c>
      <c r="B12" s="1" t="s">
        <v>659</v>
      </c>
      <c r="C12" s="241">
        <v>43909</v>
      </c>
      <c r="D12" s="241">
        <v>43910</v>
      </c>
      <c r="E12" s="1" t="s">
        <v>614</v>
      </c>
      <c r="F12" s="1">
        <v>71615</v>
      </c>
      <c r="G12" s="242" t="s">
        <v>770</v>
      </c>
      <c r="H12" s="1" t="s">
        <v>631</v>
      </c>
      <c r="I12" s="1" t="s">
        <v>616</v>
      </c>
      <c r="J12" s="1" t="s">
        <v>617</v>
      </c>
      <c r="K12" s="1">
        <v>92140</v>
      </c>
      <c r="L12" s="1">
        <v>2001</v>
      </c>
      <c r="M12" s="1">
        <v>11363</v>
      </c>
      <c r="N12" s="1" t="s">
        <v>614</v>
      </c>
      <c r="O12" s="1">
        <v>118983</v>
      </c>
      <c r="P12" s="1" t="s">
        <v>618</v>
      </c>
      <c r="Q12" s="1">
        <v>86251</v>
      </c>
      <c r="R12" s="1" t="s">
        <v>632</v>
      </c>
      <c r="S12" s="1" t="s">
        <v>661</v>
      </c>
      <c r="T12" s="1" t="s">
        <v>662</v>
      </c>
      <c r="U12" s="1" t="s">
        <v>663</v>
      </c>
      <c r="V12" s="1">
        <v>8</v>
      </c>
      <c r="W12" s="241">
        <v>43909</v>
      </c>
      <c r="X12" s="243">
        <v>46618.239999999998</v>
      </c>
      <c r="Y12" s="1" t="s">
        <v>636</v>
      </c>
      <c r="Z12" s="243">
        <v>1472</v>
      </c>
      <c r="AA12" s="1" t="s">
        <v>626</v>
      </c>
      <c r="AB12" s="1">
        <v>2020</v>
      </c>
      <c r="AC12" s="1">
        <v>3</v>
      </c>
      <c r="AD12" s="249">
        <v>0</v>
      </c>
      <c r="AE12" s="249">
        <v>0</v>
      </c>
      <c r="AF12" s="249">
        <v>0</v>
      </c>
      <c r="AG12" s="249">
        <v>0</v>
      </c>
      <c r="AH12" s="249">
        <v>0</v>
      </c>
      <c r="AI12" s="249">
        <v>0</v>
      </c>
      <c r="AJ12" s="249">
        <v>0</v>
      </c>
      <c r="AK12" s="249">
        <v>0</v>
      </c>
      <c r="AL12" s="249">
        <v>0</v>
      </c>
      <c r="AM12" s="249">
        <v>0</v>
      </c>
      <c r="AN12" s="249">
        <v>0</v>
      </c>
      <c r="AO12" s="249">
        <v>0</v>
      </c>
      <c r="AP12" s="249">
        <v>0</v>
      </c>
      <c r="AQ12" s="249">
        <v>0</v>
      </c>
      <c r="AR12" s="249">
        <v>0</v>
      </c>
      <c r="AS12" s="249">
        <v>0</v>
      </c>
      <c r="AT12" s="249">
        <v>0</v>
      </c>
      <c r="AU12" s="249">
        <v>0</v>
      </c>
      <c r="AV12" s="249">
        <v>0</v>
      </c>
      <c r="AW12" s="249">
        <v>0</v>
      </c>
      <c r="AX12" s="249">
        <v>0</v>
      </c>
      <c r="AY12" s="227">
        <v>1472</v>
      </c>
      <c r="AZ12" s="249">
        <v>0</v>
      </c>
      <c r="BA12" s="249">
        <v>0</v>
      </c>
      <c r="BB12">
        <v>1472</v>
      </c>
    </row>
    <row r="13" spans="1:54">
      <c r="A13" s="240" t="s">
        <v>658</v>
      </c>
      <c r="B13" s="1" t="s">
        <v>664</v>
      </c>
      <c r="C13" s="241">
        <v>43909</v>
      </c>
      <c r="D13" s="241">
        <v>43910</v>
      </c>
      <c r="E13" s="1" t="s">
        <v>614</v>
      </c>
      <c r="F13" s="1">
        <v>71615</v>
      </c>
      <c r="G13" s="242" t="s">
        <v>770</v>
      </c>
      <c r="H13" s="1" t="s">
        <v>631</v>
      </c>
      <c r="I13" s="1" t="s">
        <v>616</v>
      </c>
      <c r="J13" s="1" t="s">
        <v>617</v>
      </c>
      <c r="K13" s="1">
        <v>92140</v>
      </c>
      <c r="L13" s="1">
        <v>2001</v>
      </c>
      <c r="M13" s="1">
        <v>11363</v>
      </c>
      <c r="N13" s="1" t="s">
        <v>614</v>
      </c>
      <c r="O13" s="1">
        <v>118983</v>
      </c>
      <c r="P13" s="1" t="s">
        <v>618</v>
      </c>
      <c r="Q13" s="1">
        <v>86251</v>
      </c>
      <c r="R13" s="1" t="s">
        <v>632</v>
      </c>
      <c r="S13" s="1" t="s">
        <v>661</v>
      </c>
      <c r="T13" s="1" t="s">
        <v>662</v>
      </c>
      <c r="U13" s="1" t="s">
        <v>663</v>
      </c>
      <c r="V13" s="1">
        <v>9</v>
      </c>
      <c r="W13" s="241">
        <v>43909</v>
      </c>
      <c r="X13" s="243">
        <v>-40664.28</v>
      </c>
      <c r="Y13" s="1" t="s">
        <v>636</v>
      </c>
      <c r="Z13" s="243">
        <v>-1284</v>
      </c>
      <c r="AA13" s="1" t="s">
        <v>626</v>
      </c>
      <c r="AB13" s="1">
        <v>2020</v>
      </c>
      <c r="AC13" s="1">
        <v>3</v>
      </c>
      <c r="AD13" s="249">
        <v>0</v>
      </c>
      <c r="AE13" s="249">
        <v>0</v>
      </c>
      <c r="AF13" s="249">
        <v>0</v>
      </c>
      <c r="AG13" s="249">
        <v>0</v>
      </c>
      <c r="AH13" s="249">
        <v>0</v>
      </c>
      <c r="AI13" s="249">
        <v>0</v>
      </c>
      <c r="AJ13" s="249">
        <v>0</v>
      </c>
      <c r="AK13" s="249">
        <v>0</v>
      </c>
      <c r="AL13" s="249">
        <v>0</v>
      </c>
      <c r="AM13" s="249">
        <v>0</v>
      </c>
      <c r="AN13" s="249">
        <v>0</v>
      </c>
      <c r="AO13" s="249">
        <v>0</v>
      </c>
      <c r="AP13" s="249">
        <v>0</v>
      </c>
      <c r="AQ13" s="249">
        <v>0</v>
      </c>
      <c r="AR13" s="249">
        <v>0</v>
      </c>
      <c r="AS13" s="249">
        <v>0</v>
      </c>
      <c r="AT13" s="249">
        <v>0</v>
      </c>
      <c r="AU13" s="249">
        <v>0</v>
      </c>
      <c r="AV13" s="249">
        <v>0</v>
      </c>
      <c r="AW13" s="249">
        <v>0</v>
      </c>
      <c r="AX13" s="249">
        <v>0</v>
      </c>
      <c r="AY13" s="227">
        <v>-1284</v>
      </c>
      <c r="AZ13" s="249">
        <v>0</v>
      </c>
      <c r="BA13" s="249">
        <v>0</v>
      </c>
      <c r="BB13">
        <v>-1284</v>
      </c>
    </row>
    <row r="14" spans="1:54">
      <c r="A14" s="240" t="s">
        <v>658</v>
      </c>
      <c r="B14" s="1" t="s">
        <v>665</v>
      </c>
      <c r="C14" s="241">
        <v>43909</v>
      </c>
      <c r="D14" s="241">
        <v>43910</v>
      </c>
      <c r="E14" s="1" t="s">
        <v>614</v>
      </c>
      <c r="F14" s="1">
        <v>71635</v>
      </c>
      <c r="G14" s="242" t="s">
        <v>770</v>
      </c>
      <c r="H14" s="1" t="s">
        <v>638</v>
      </c>
      <c r="I14" s="1" t="s">
        <v>616</v>
      </c>
      <c r="J14" s="1" t="s">
        <v>617</v>
      </c>
      <c r="K14" s="1">
        <v>92140</v>
      </c>
      <c r="L14" s="1">
        <v>2001</v>
      </c>
      <c r="M14" s="1">
        <v>11363</v>
      </c>
      <c r="N14" s="1" t="s">
        <v>614</v>
      </c>
      <c r="O14" s="1">
        <v>118983</v>
      </c>
      <c r="P14" s="1" t="s">
        <v>618</v>
      </c>
      <c r="Q14" s="1">
        <v>86251</v>
      </c>
      <c r="R14" s="1" t="s">
        <v>632</v>
      </c>
      <c r="S14" s="1" t="s">
        <v>661</v>
      </c>
      <c r="T14" s="1" t="s">
        <v>662</v>
      </c>
      <c r="U14" s="1" t="s">
        <v>663</v>
      </c>
      <c r="V14" s="1">
        <v>12</v>
      </c>
      <c r="W14" s="241">
        <v>43909</v>
      </c>
      <c r="X14" s="243">
        <v>-5953.96</v>
      </c>
      <c r="Y14" s="1" t="s">
        <v>636</v>
      </c>
      <c r="Z14" s="243">
        <v>-188</v>
      </c>
      <c r="AA14" s="1" t="s">
        <v>626</v>
      </c>
      <c r="AB14" s="1">
        <v>2020</v>
      </c>
      <c r="AC14" s="1">
        <v>3</v>
      </c>
      <c r="AD14" s="249">
        <v>0</v>
      </c>
      <c r="AE14" s="249">
        <v>0</v>
      </c>
      <c r="AF14" s="249">
        <v>0</v>
      </c>
      <c r="AG14" s="249">
        <v>0</v>
      </c>
      <c r="AH14" s="249">
        <v>0</v>
      </c>
      <c r="AI14" s="249">
        <v>0</v>
      </c>
      <c r="AJ14" s="249">
        <v>0</v>
      </c>
      <c r="AK14" s="249">
        <v>0</v>
      </c>
      <c r="AL14" s="249">
        <v>0</v>
      </c>
      <c r="AM14" s="249">
        <v>0</v>
      </c>
      <c r="AN14" s="249">
        <v>0</v>
      </c>
      <c r="AO14" s="249">
        <v>0</v>
      </c>
      <c r="AP14" s="249">
        <v>0</v>
      </c>
      <c r="AQ14" s="249">
        <v>0</v>
      </c>
      <c r="AR14" s="249">
        <v>0</v>
      </c>
      <c r="AS14" s="249">
        <v>0</v>
      </c>
      <c r="AT14" s="249">
        <v>0</v>
      </c>
      <c r="AU14" s="249">
        <v>0</v>
      </c>
      <c r="AV14" s="249">
        <v>0</v>
      </c>
      <c r="AW14" s="249">
        <v>0</v>
      </c>
      <c r="AX14" s="249">
        <v>0</v>
      </c>
      <c r="AY14" s="227">
        <v>-188</v>
      </c>
      <c r="AZ14" s="249">
        <v>0</v>
      </c>
      <c r="BA14" s="249">
        <v>0</v>
      </c>
      <c r="BB14">
        <v>-188</v>
      </c>
    </row>
    <row r="15" spans="1:54">
      <c r="A15" s="240" t="s">
        <v>658</v>
      </c>
      <c r="B15" s="1" t="s">
        <v>666</v>
      </c>
      <c r="C15" s="241">
        <v>43909</v>
      </c>
      <c r="D15" s="241">
        <v>43910</v>
      </c>
      <c r="E15" s="1" t="s">
        <v>614</v>
      </c>
      <c r="F15" s="1">
        <v>71615</v>
      </c>
      <c r="G15" s="242" t="s">
        <v>770</v>
      </c>
      <c r="H15" s="1" t="s">
        <v>631</v>
      </c>
      <c r="I15" s="1" t="s">
        <v>616</v>
      </c>
      <c r="J15" s="1" t="s">
        <v>617</v>
      </c>
      <c r="K15" s="1">
        <v>92140</v>
      </c>
      <c r="L15" s="1">
        <v>2001</v>
      </c>
      <c r="M15" s="1">
        <v>11363</v>
      </c>
      <c r="N15" s="1" t="s">
        <v>614</v>
      </c>
      <c r="O15" s="1">
        <v>118983</v>
      </c>
      <c r="P15" s="1" t="s">
        <v>618</v>
      </c>
      <c r="Q15" s="1">
        <v>32255</v>
      </c>
      <c r="R15" s="1" t="s">
        <v>641</v>
      </c>
      <c r="S15" s="1" t="s">
        <v>668</v>
      </c>
      <c r="T15" s="1" t="s">
        <v>662</v>
      </c>
      <c r="U15" s="1" t="s">
        <v>663</v>
      </c>
      <c r="V15" s="1">
        <v>10</v>
      </c>
      <c r="W15" s="241">
        <v>43909</v>
      </c>
      <c r="X15" s="243">
        <v>46618.239999999998</v>
      </c>
      <c r="Y15" s="1" t="s">
        <v>636</v>
      </c>
      <c r="Z15" s="243">
        <v>1472</v>
      </c>
      <c r="AA15" s="1" t="s">
        <v>626</v>
      </c>
      <c r="AB15" s="1">
        <v>2020</v>
      </c>
      <c r="AC15" s="1">
        <v>3</v>
      </c>
      <c r="AD15" s="249">
        <v>0</v>
      </c>
      <c r="AE15" s="249">
        <v>0</v>
      </c>
      <c r="AF15" s="249">
        <v>0</v>
      </c>
      <c r="AG15" s="249">
        <v>0</v>
      </c>
      <c r="AH15" s="249">
        <v>0</v>
      </c>
      <c r="AI15" s="249">
        <v>0</v>
      </c>
      <c r="AJ15" s="249">
        <v>0</v>
      </c>
      <c r="AK15" s="249">
        <v>0</v>
      </c>
      <c r="AL15" s="249">
        <v>0</v>
      </c>
      <c r="AM15" s="249">
        <v>0</v>
      </c>
      <c r="AN15" s="249">
        <v>0</v>
      </c>
      <c r="AO15" s="249">
        <v>0</v>
      </c>
      <c r="AP15" s="249">
        <v>0</v>
      </c>
      <c r="AQ15" s="249">
        <v>0</v>
      </c>
      <c r="AR15" s="249">
        <v>0</v>
      </c>
      <c r="AS15" s="249">
        <v>0</v>
      </c>
      <c r="AT15" s="249">
        <v>0</v>
      </c>
      <c r="AU15" s="249">
        <v>0</v>
      </c>
      <c r="AV15" s="249">
        <v>0</v>
      </c>
      <c r="AW15" s="249">
        <v>0</v>
      </c>
      <c r="AX15" s="249">
        <v>0</v>
      </c>
      <c r="AY15" s="227">
        <v>1472</v>
      </c>
      <c r="AZ15" s="249">
        <v>0</v>
      </c>
      <c r="BA15" s="249">
        <v>0</v>
      </c>
      <c r="BB15">
        <v>1472</v>
      </c>
    </row>
    <row r="16" spans="1:54">
      <c r="A16" s="240" t="s">
        <v>658</v>
      </c>
      <c r="B16" s="1" t="s">
        <v>669</v>
      </c>
      <c r="C16" s="241">
        <v>43909</v>
      </c>
      <c r="D16" s="241">
        <v>43910</v>
      </c>
      <c r="E16" s="1" t="s">
        <v>614</v>
      </c>
      <c r="F16" s="1">
        <v>71615</v>
      </c>
      <c r="G16" s="242" t="s">
        <v>770</v>
      </c>
      <c r="H16" s="1" t="s">
        <v>631</v>
      </c>
      <c r="I16" s="1" t="s">
        <v>616</v>
      </c>
      <c r="J16" s="1" t="s">
        <v>617</v>
      </c>
      <c r="K16" s="1">
        <v>92140</v>
      </c>
      <c r="L16" s="1">
        <v>2001</v>
      </c>
      <c r="M16" s="1">
        <v>11363</v>
      </c>
      <c r="N16" s="1" t="s">
        <v>614</v>
      </c>
      <c r="O16" s="1">
        <v>118983</v>
      </c>
      <c r="P16" s="1" t="s">
        <v>618</v>
      </c>
      <c r="Q16" s="1">
        <v>32255</v>
      </c>
      <c r="R16" s="1" t="s">
        <v>641</v>
      </c>
      <c r="S16" s="1" t="s">
        <v>668</v>
      </c>
      <c r="T16" s="1" t="s">
        <v>662</v>
      </c>
      <c r="U16" s="1" t="s">
        <v>663</v>
      </c>
      <c r="V16" s="1">
        <v>7</v>
      </c>
      <c r="W16" s="241">
        <v>43909</v>
      </c>
      <c r="X16" s="243">
        <v>-40664.28</v>
      </c>
      <c r="Y16" s="1" t="s">
        <v>636</v>
      </c>
      <c r="Z16" s="243">
        <v>-1284</v>
      </c>
      <c r="AA16" s="1" t="s">
        <v>626</v>
      </c>
      <c r="AB16" s="1">
        <v>2020</v>
      </c>
      <c r="AC16" s="1">
        <v>3</v>
      </c>
      <c r="AD16" s="249">
        <v>0</v>
      </c>
      <c r="AE16" s="249">
        <v>0</v>
      </c>
      <c r="AF16" s="249">
        <v>0</v>
      </c>
      <c r="AG16" s="249">
        <v>0</v>
      </c>
      <c r="AH16" s="249">
        <v>0</v>
      </c>
      <c r="AI16" s="249">
        <v>0</v>
      </c>
      <c r="AJ16" s="249">
        <v>0</v>
      </c>
      <c r="AK16" s="249">
        <v>0</v>
      </c>
      <c r="AL16" s="249">
        <v>0</v>
      </c>
      <c r="AM16" s="249">
        <v>0</v>
      </c>
      <c r="AN16" s="249">
        <v>0</v>
      </c>
      <c r="AO16" s="249">
        <v>0</v>
      </c>
      <c r="AP16" s="249">
        <v>0</v>
      </c>
      <c r="AQ16" s="249">
        <v>0</v>
      </c>
      <c r="AR16" s="249">
        <v>0</v>
      </c>
      <c r="AS16" s="249">
        <v>0</v>
      </c>
      <c r="AT16" s="249">
        <v>0</v>
      </c>
      <c r="AU16" s="249">
        <v>0</v>
      </c>
      <c r="AV16" s="249">
        <v>0</v>
      </c>
      <c r="AW16" s="249">
        <v>0</v>
      </c>
      <c r="AX16" s="249">
        <v>0</v>
      </c>
      <c r="AY16" s="227">
        <v>-1284</v>
      </c>
      <c r="AZ16" s="249">
        <v>0</v>
      </c>
      <c r="BA16" s="249">
        <v>0</v>
      </c>
      <c r="BB16">
        <v>-1284</v>
      </c>
    </row>
    <row r="17" spans="1:54">
      <c r="A17" s="240" t="s">
        <v>658</v>
      </c>
      <c r="B17" s="1" t="s">
        <v>670</v>
      </c>
      <c r="C17" s="241">
        <v>43909</v>
      </c>
      <c r="D17" s="241">
        <v>43910</v>
      </c>
      <c r="E17" s="1" t="s">
        <v>614</v>
      </c>
      <c r="F17" s="1">
        <v>71635</v>
      </c>
      <c r="G17" s="242" t="s">
        <v>770</v>
      </c>
      <c r="H17" s="1" t="s">
        <v>638</v>
      </c>
      <c r="I17" s="1" t="s">
        <v>616</v>
      </c>
      <c r="J17" s="1" t="s">
        <v>617</v>
      </c>
      <c r="K17" s="1">
        <v>92140</v>
      </c>
      <c r="L17" s="1">
        <v>2001</v>
      </c>
      <c r="M17" s="1">
        <v>11363</v>
      </c>
      <c r="N17" s="1" t="s">
        <v>614</v>
      </c>
      <c r="O17" s="1">
        <v>118983</v>
      </c>
      <c r="P17" s="1" t="s">
        <v>618</v>
      </c>
      <c r="Q17" s="1">
        <v>32255</v>
      </c>
      <c r="R17" s="1" t="s">
        <v>641</v>
      </c>
      <c r="S17" s="1" t="s">
        <v>668</v>
      </c>
      <c r="T17" s="1" t="s">
        <v>662</v>
      </c>
      <c r="U17" s="1" t="s">
        <v>663</v>
      </c>
      <c r="V17" s="1">
        <v>11</v>
      </c>
      <c r="W17" s="241">
        <v>43909</v>
      </c>
      <c r="X17" s="243">
        <v>-5953.96</v>
      </c>
      <c r="Y17" s="1" t="s">
        <v>636</v>
      </c>
      <c r="Z17" s="243">
        <v>-188</v>
      </c>
      <c r="AA17" s="1" t="s">
        <v>626</v>
      </c>
      <c r="AB17" s="1">
        <v>2020</v>
      </c>
      <c r="AC17" s="1">
        <v>3</v>
      </c>
      <c r="AD17" s="249">
        <v>0</v>
      </c>
      <c r="AE17" s="249">
        <v>0</v>
      </c>
      <c r="AF17" s="249">
        <v>0</v>
      </c>
      <c r="AG17" s="249">
        <v>0</v>
      </c>
      <c r="AH17" s="249">
        <v>0</v>
      </c>
      <c r="AI17" s="249">
        <v>0</v>
      </c>
      <c r="AJ17" s="249">
        <v>0</v>
      </c>
      <c r="AK17" s="249">
        <v>0</v>
      </c>
      <c r="AL17" s="249">
        <v>0</v>
      </c>
      <c r="AM17" s="249">
        <v>0</v>
      </c>
      <c r="AN17" s="249">
        <v>0</v>
      </c>
      <c r="AO17" s="249">
        <v>0</v>
      </c>
      <c r="AP17" s="249">
        <v>0</v>
      </c>
      <c r="AQ17" s="249">
        <v>0</v>
      </c>
      <c r="AR17" s="249">
        <v>0</v>
      </c>
      <c r="AS17" s="249">
        <v>0</v>
      </c>
      <c r="AT17" s="249">
        <v>0</v>
      </c>
      <c r="AU17" s="249">
        <v>0</v>
      </c>
      <c r="AV17" s="249">
        <v>0</v>
      </c>
      <c r="AW17" s="249">
        <v>0</v>
      </c>
      <c r="AX17" s="249">
        <v>0</v>
      </c>
      <c r="AY17" s="227">
        <v>-188</v>
      </c>
      <c r="AZ17" s="249">
        <v>0</v>
      </c>
      <c r="BA17" s="249">
        <v>0</v>
      </c>
      <c r="BB17">
        <v>-188</v>
      </c>
    </row>
    <row r="18" spans="1:54">
      <c r="A18" s="240" t="s">
        <v>612</v>
      </c>
      <c r="B18" s="1" t="s">
        <v>671</v>
      </c>
      <c r="C18" s="241">
        <v>43909</v>
      </c>
      <c r="D18" s="241">
        <v>43915</v>
      </c>
      <c r="E18" s="1" t="s">
        <v>614</v>
      </c>
      <c r="F18" s="1">
        <v>71605</v>
      </c>
      <c r="G18" s="242" t="s">
        <v>770</v>
      </c>
      <c r="H18" s="1" t="s">
        <v>672</v>
      </c>
      <c r="I18" s="1" t="s">
        <v>616</v>
      </c>
      <c r="J18" s="1" t="s">
        <v>617</v>
      </c>
      <c r="K18" s="1">
        <v>92140</v>
      </c>
      <c r="L18" s="1">
        <v>2001</v>
      </c>
      <c r="M18" s="1">
        <v>11363</v>
      </c>
      <c r="N18" s="1" t="s">
        <v>614</v>
      </c>
      <c r="O18" s="1">
        <v>118983</v>
      </c>
      <c r="P18" s="1" t="s">
        <v>618</v>
      </c>
      <c r="Q18" s="1">
        <v>54359</v>
      </c>
      <c r="R18" s="1" t="s">
        <v>673</v>
      </c>
      <c r="S18" s="1" t="s">
        <v>674</v>
      </c>
      <c r="T18" s="1" t="s">
        <v>675</v>
      </c>
      <c r="U18" s="1" t="s">
        <v>676</v>
      </c>
      <c r="V18" s="1">
        <v>21</v>
      </c>
      <c r="W18" s="241">
        <v>43909</v>
      </c>
      <c r="X18" s="243">
        <v>13325</v>
      </c>
      <c r="Y18" s="1" t="s">
        <v>636</v>
      </c>
      <c r="Z18" s="243">
        <v>420.75</v>
      </c>
      <c r="AA18" s="1" t="s">
        <v>626</v>
      </c>
      <c r="AB18" s="1">
        <v>2020</v>
      </c>
      <c r="AC18" s="1">
        <v>3</v>
      </c>
      <c r="AD18" s="249">
        <v>0</v>
      </c>
      <c r="AE18" s="249">
        <v>0</v>
      </c>
      <c r="AF18" s="249">
        <v>0</v>
      </c>
      <c r="AG18" s="249">
        <v>0</v>
      </c>
      <c r="AH18" s="249">
        <v>0</v>
      </c>
      <c r="AI18" s="249">
        <v>0</v>
      </c>
      <c r="AJ18" s="249">
        <v>0</v>
      </c>
      <c r="AK18" s="249">
        <v>0</v>
      </c>
      <c r="AL18" s="249">
        <v>0</v>
      </c>
      <c r="AM18" s="249">
        <v>0</v>
      </c>
      <c r="AN18" s="249">
        <v>0</v>
      </c>
      <c r="AO18" s="249">
        <v>0</v>
      </c>
      <c r="AP18" s="249">
        <v>0</v>
      </c>
      <c r="AQ18" s="249">
        <v>0</v>
      </c>
      <c r="AR18" s="249">
        <v>0</v>
      </c>
      <c r="AS18" s="249">
        <v>0</v>
      </c>
      <c r="AT18" s="249">
        <v>0</v>
      </c>
      <c r="AU18" s="249">
        <v>0</v>
      </c>
      <c r="AV18" s="249">
        <v>0</v>
      </c>
      <c r="AW18" s="249">
        <v>0</v>
      </c>
      <c r="AX18" s="249">
        <v>0</v>
      </c>
      <c r="AY18" s="227">
        <v>420.75</v>
      </c>
      <c r="AZ18" s="249">
        <v>0</v>
      </c>
      <c r="BA18" s="249">
        <v>0</v>
      </c>
      <c r="BB18">
        <v>420.75</v>
      </c>
    </row>
    <row r="19" spans="1:54">
      <c r="A19" s="240" t="s">
        <v>612</v>
      </c>
      <c r="B19" s="1" t="s">
        <v>677</v>
      </c>
      <c r="C19" s="241">
        <v>43917</v>
      </c>
      <c r="D19" s="241">
        <v>43918</v>
      </c>
      <c r="E19" s="1" t="s">
        <v>614</v>
      </c>
      <c r="F19" s="1">
        <v>76135</v>
      </c>
      <c r="G19" s="242" t="s">
        <v>770</v>
      </c>
      <c r="H19" s="1" t="s">
        <v>628</v>
      </c>
      <c r="I19" s="1" t="s">
        <v>616</v>
      </c>
      <c r="J19" s="1" t="s">
        <v>617</v>
      </c>
      <c r="K19" s="1">
        <v>92140</v>
      </c>
      <c r="L19" s="1">
        <v>2001</v>
      </c>
      <c r="M19" s="1">
        <v>11363</v>
      </c>
      <c r="N19" s="1" t="s">
        <v>614</v>
      </c>
      <c r="O19" s="1">
        <v>118983</v>
      </c>
      <c r="P19" s="1" t="s">
        <v>618</v>
      </c>
      <c r="Q19" s="1">
        <v>54359</v>
      </c>
      <c r="R19" s="1" t="s">
        <v>673</v>
      </c>
      <c r="S19" s="1" t="s">
        <v>628</v>
      </c>
      <c r="T19" s="1" t="s">
        <v>675</v>
      </c>
      <c r="U19" s="1" t="s">
        <v>678</v>
      </c>
      <c r="V19" s="1">
        <v>61</v>
      </c>
      <c r="W19" s="241">
        <v>43917</v>
      </c>
      <c r="X19" s="243">
        <v>0</v>
      </c>
      <c r="Y19" s="1" t="s">
        <v>636</v>
      </c>
      <c r="Z19" s="243">
        <v>0</v>
      </c>
      <c r="AA19" s="1" t="s">
        <v>626</v>
      </c>
      <c r="AB19" s="1">
        <v>2020</v>
      </c>
      <c r="AC19" s="1">
        <v>3</v>
      </c>
      <c r="AD19" s="249">
        <v>0</v>
      </c>
      <c r="AE19" s="249">
        <v>0</v>
      </c>
      <c r="AF19" s="249">
        <v>0</v>
      </c>
      <c r="AG19" s="249">
        <v>0</v>
      </c>
      <c r="AH19" s="249">
        <v>0</v>
      </c>
      <c r="AI19" s="249">
        <v>0</v>
      </c>
      <c r="AJ19" s="249">
        <v>0</v>
      </c>
      <c r="AK19" s="249">
        <v>0</v>
      </c>
      <c r="AL19" s="249">
        <v>0</v>
      </c>
      <c r="AM19" s="249">
        <v>0</v>
      </c>
      <c r="AN19" s="249">
        <v>0</v>
      </c>
      <c r="AO19" s="249">
        <v>0</v>
      </c>
      <c r="AP19" s="249">
        <v>0</v>
      </c>
      <c r="AQ19" s="249">
        <v>0</v>
      </c>
      <c r="AR19" s="249">
        <v>0</v>
      </c>
      <c r="AS19" s="249">
        <v>0</v>
      </c>
      <c r="AT19" s="249">
        <v>0</v>
      </c>
      <c r="AU19" s="249">
        <v>0</v>
      </c>
      <c r="AV19" s="249">
        <v>0</v>
      </c>
      <c r="AW19" s="249">
        <v>0</v>
      </c>
      <c r="AX19" s="249">
        <v>0</v>
      </c>
      <c r="AY19" s="227">
        <v>0</v>
      </c>
      <c r="AZ19" s="249">
        <v>0</v>
      </c>
      <c r="BA19" s="249">
        <v>0</v>
      </c>
      <c r="BB19">
        <v>0</v>
      </c>
    </row>
    <row r="20" spans="1:54">
      <c r="A20" s="240" t="s">
        <v>612</v>
      </c>
      <c r="B20" s="1" t="s">
        <v>679</v>
      </c>
      <c r="C20" s="241">
        <v>43909</v>
      </c>
      <c r="D20" s="241">
        <v>43914</v>
      </c>
      <c r="E20" s="1" t="s">
        <v>614</v>
      </c>
      <c r="F20" s="1">
        <v>16005</v>
      </c>
      <c r="G20" s="242" t="s">
        <v>769</v>
      </c>
      <c r="H20" s="1" t="s">
        <v>680</v>
      </c>
      <c r="I20" s="1" t="s">
        <v>616</v>
      </c>
      <c r="J20" s="1" t="s">
        <v>617</v>
      </c>
      <c r="K20" s="1">
        <v>92140</v>
      </c>
      <c r="L20" s="1" t="s">
        <v>681</v>
      </c>
      <c r="M20" s="1">
        <v>11363</v>
      </c>
      <c r="N20" s="1" t="s">
        <v>614</v>
      </c>
      <c r="O20" s="1">
        <v>118983</v>
      </c>
      <c r="P20" s="1" t="s">
        <v>682</v>
      </c>
      <c r="Q20" s="1">
        <v>86127</v>
      </c>
      <c r="R20" s="1" t="s">
        <v>683</v>
      </c>
      <c r="S20" s="1" t="s">
        <v>684</v>
      </c>
      <c r="T20" s="1" t="s">
        <v>685</v>
      </c>
      <c r="U20" s="1" t="s">
        <v>686</v>
      </c>
      <c r="V20" s="1">
        <v>1</v>
      </c>
      <c r="W20" s="241">
        <v>43909</v>
      </c>
      <c r="X20" s="243">
        <v>13395544</v>
      </c>
      <c r="Y20" s="1" t="s">
        <v>625</v>
      </c>
      <c r="Z20" s="243">
        <v>73707.19</v>
      </c>
      <c r="AA20" s="1" t="s">
        <v>626</v>
      </c>
      <c r="AB20" s="1">
        <v>2020</v>
      </c>
      <c r="AC20" s="1">
        <v>3</v>
      </c>
      <c r="AD20" s="247">
        <v>39000</v>
      </c>
      <c r="AE20" s="249">
        <v>0</v>
      </c>
      <c r="AF20" s="249">
        <v>0</v>
      </c>
      <c r="AG20" s="249">
        <v>0</v>
      </c>
      <c r="AH20" s="249">
        <v>0</v>
      </c>
      <c r="AI20" s="249">
        <v>0</v>
      </c>
      <c r="AJ20" s="249">
        <v>0</v>
      </c>
      <c r="AK20" s="244">
        <v>34707.19</v>
      </c>
      <c r="AL20" s="249">
        <v>0</v>
      </c>
      <c r="AM20" s="249">
        <v>0</v>
      </c>
      <c r="AN20" s="249">
        <v>0</v>
      </c>
      <c r="AO20" s="249">
        <v>0</v>
      </c>
      <c r="AP20" s="249">
        <v>0</v>
      </c>
      <c r="AQ20" s="249">
        <v>0</v>
      </c>
      <c r="AR20" s="249">
        <v>0</v>
      </c>
      <c r="AS20" s="249">
        <v>0</v>
      </c>
      <c r="AT20" s="249">
        <v>0</v>
      </c>
      <c r="AU20" s="249">
        <v>0</v>
      </c>
      <c r="AV20" s="249">
        <v>0</v>
      </c>
      <c r="AW20" s="249">
        <v>0</v>
      </c>
      <c r="AX20" s="249">
        <v>0</v>
      </c>
      <c r="AY20" s="249">
        <v>0</v>
      </c>
      <c r="AZ20" s="249">
        <v>0</v>
      </c>
      <c r="BA20" s="249">
        <v>0</v>
      </c>
      <c r="BB20">
        <v>73707.19</v>
      </c>
    </row>
    <row r="21" spans="1:54">
      <c r="A21" s="240" t="s">
        <v>687</v>
      </c>
      <c r="B21" s="1" t="s">
        <v>701</v>
      </c>
      <c r="C21" s="241">
        <v>43830</v>
      </c>
      <c r="D21" s="241">
        <v>43846</v>
      </c>
      <c r="E21" s="1" t="s">
        <v>614</v>
      </c>
      <c r="F21" s="1">
        <v>75115</v>
      </c>
      <c r="G21" s="242" t="s">
        <v>770</v>
      </c>
      <c r="H21" s="1" t="s">
        <v>702</v>
      </c>
      <c r="I21" s="1" t="s">
        <v>616</v>
      </c>
      <c r="J21" s="1" t="s">
        <v>617</v>
      </c>
      <c r="K21" s="1">
        <v>92140</v>
      </c>
      <c r="L21" s="1">
        <v>2001</v>
      </c>
      <c r="M21" s="1">
        <v>11363</v>
      </c>
      <c r="N21" s="1" t="s">
        <v>614</v>
      </c>
      <c r="O21" s="1">
        <v>118983</v>
      </c>
      <c r="P21" s="1" t="s">
        <v>692</v>
      </c>
      <c r="Q21" s="1"/>
      <c r="R21" s="1">
        <v>0</v>
      </c>
      <c r="S21" s="1" t="s">
        <v>694</v>
      </c>
      <c r="T21" s="1" t="s">
        <v>695</v>
      </c>
      <c r="U21" s="1">
        <v>8357033</v>
      </c>
      <c r="V21" s="1">
        <v>8</v>
      </c>
      <c r="W21" s="241">
        <v>43830</v>
      </c>
      <c r="X21" s="243">
        <v>45794.400000000001</v>
      </c>
      <c r="Y21" s="1" t="s">
        <v>696</v>
      </c>
      <c r="Z21" s="243">
        <v>45794.400000000001</v>
      </c>
      <c r="AA21" s="1" t="s">
        <v>697</v>
      </c>
      <c r="AB21" s="1">
        <v>2019</v>
      </c>
      <c r="AC21" s="1">
        <v>12</v>
      </c>
      <c r="AD21" s="249">
        <v>0</v>
      </c>
      <c r="AE21" s="249">
        <v>0</v>
      </c>
      <c r="AF21" s="249">
        <v>0</v>
      </c>
      <c r="AG21" s="249">
        <v>0</v>
      </c>
      <c r="AH21" s="249">
        <v>0</v>
      </c>
      <c r="AI21" s="249">
        <v>0</v>
      </c>
      <c r="AJ21" s="249">
        <v>0</v>
      </c>
      <c r="AK21">
        <v>0</v>
      </c>
      <c r="AL21" s="249">
        <v>0</v>
      </c>
      <c r="AM21" s="249">
        <v>0</v>
      </c>
      <c r="AN21" s="249">
        <v>0</v>
      </c>
      <c r="AO21" s="249">
        <v>0</v>
      </c>
      <c r="AP21" s="249">
        <v>0</v>
      </c>
      <c r="AQ21" s="249">
        <v>0</v>
      </c>
      <c r="AR21" s="249">
        <v>0</v>
      </c>
      <c r="AS21" s="249">
        <v>0</v>
      </c>
      <c r="AT21" s="249">
        <v>0</v>
      </c>
      <c r="AU21" s="249">
        <v>0</v>
      </c>
      <c r="AV21" s="249">
        <v>0</v>
      </c>
      <c r="AW21" s="249">
        <v>0</v>
      </c>
      <c r="AX21" s="249">
        <v>0</v>
      </c>
      <c r="AY21" s="249">
        <v>0</v>
      </c>
      <c r="AZ21" s="249">
        <v>0</v>
      </c>
      <c r="BA21" s="227">
        <v>45794.400000000001</v>
      </c>
      <c r="BB21">
        <v>45794.400000000001</v>
      </c>
    </row>
    <row r="22" spans="1:54">
      <c r="A22" s="240" t="s">
        <v>687</v>
      </c>
      <c r="B22" s="1" t="s">
        <v>704</v>
      </c>
      <c r="C22" s="241">
        <v>43936</v>
      </c>
      <c r="D22" s="241">
        <v>43952</v>
      </c>
      <c r="E22" s="1" t="s">
        <v>614</v>
      </c>
      <c r="F22" s="1">
        <v>73505</v>
      </c>
      <c r="G22" s="242" t="s">
        <v>770</v>
      </c>
      <c r="H22" s="1" t="s">
        <v>705</v>
      </c>
      <c r="I22" s="1" t="s">
        <v>616</v>
      </c>
      <c r="J22" s="1" t="s">
        <v>617</v>
      </c>
      <c r="K22" s="1">
        <v>92140</v>
      </c>
      <c r="L22" s="1">
        <v>2001</v>
      </c>
      <c r="M22" s="1">
        <v>11363</v>
      </c>
      <c r="N22" s="1" t="s">
        <v>614</v>
      </c>
      <c r="O22" s="1">
        <v>118983</v>
      </c>
      <c r="P22" s="1" t="s">
        <v>618</v>
      </c>
      <c r="Q22" s="1"/>
      <c r="R22" s="1">
        <v>0</v>
      </c>
      <c r="S22" s="1" t="s">
        <v>706</v>
      </c>
      <c r="T22" s="1" t="s">
        <v>705</v>
      </c>
      <c r="U22" s="1">
        <v>8474943</v>
      </c>
      <c r="V22" s="1">
        <v>48</v>
      </c>
      <c r="W22" s="241">
        <v>43936</v>
      </c>
      <c r="X22" s="243">
        <v>37.380000000000003</v>
      </c>
      <c r="Y22" s="1" t="s">
        <v>696</v>
      </c>
      <c r="Z22" s="243">
        <v>37.380000000000003</v>
      </c>
      <c r="AA22" s="1" t="s">
        <v>697</v>
      </c>
      <c r="AB22" s="1">
        <v>2020</v>
      </c>
      <c r="AC22" s="1">
        <v>4</v>
      </c>
      <c r="AD22" s="249">
        <v>0</v>
      </c>
      <c r="AE22" s="249">
        <v>0</v>
      </c>
      <c r="AF22" s="249">
        <v>0</v>
      </c>
      <c r="AG22" s="249">
        <v>0</v>
      </c>
      <c r="AH22" s="249">
        <v>0</v>
      </c>
      <c r="AI22" s="249">
        <v>0</v>
      </c>
      <c r="AJ22" s="249">
        <v>0</v>
      </c>
      <c r="AK22">
        <v>0</v>
      </c>
      <c r="AL22" s="249">
        <v>0</v>
      </c>
      <c r="AM22" s="249">
        <v>0</v>
      </c>
      <c r="AN22" s="249">
        <v>0</v>
      </c>
      <c r="AO22" s="249">
        <v>0</v>
      </c>
      <c r="AP22" s="249">
        <v>0</v>
      </c>
      <c r="AQ22" s="249">
        <v>0</v>
      </c>
      <c r="AR22" s="249">
        <v>0</v>
      </c>
      <c r="AS22" s="249">
        <v>0</v>
      </c>
      <c r="AT22" s="249">
        <v>0</v>
      </c>
      <c r="AU22" s="249">
        <v>0</v>
      </c>
      <c r="AV22" s="249">
        <v>0</v>
      </c>
      <c r="AW22" s="249">
        <v>0</v>
      </c>
      <c r="AX22" s="249">
        <v>0</v>
      </c>
      <c r="AY22" s="227">
        <v>37.380000000000003</v>
      </c>
      <c r="AZ22" s="249">
        <v>0</v>
      </c>
      <c r="BA22" s="249">
        <v>0</v>
      </c>
      <c r="BB22">
        <v>37.380000000000003</v>
      </c>
    </row>
    <row r="23" spans="1:54">
      <c r="A23" s="240" t="s">
        <v>687</v>
      </c>
      <c r="B23" s="1" t="s">
        <v>707</v>
      </c>
      <c r="C23" s="241">
        <v>43944</v>
      </c>
      <c r="D23" s="241">
        <v>43945</v>
      </c>
      <c r="E23" s="1" t="s">
        <v>614</v>
      </c>
      <c r="F23" s="1">
        <v>72805</v>
      </c>
      <c r="G23" s="242" t="s">
        <v>770</v>
      </c>
      <c r="H23" s="1" t="s">
        <v>708</v>
      </c>
      <c r="I23" s="1" t="s">
        <v>616</v>
      </c>
      <c r="J23" s="1" t="s">
        <v>617</v>
      </c>
      <c r="K23" s="1">
        <v>92140</v>
      </c>
      <c r="L23" s="1">
        <v>2001</v>
      </c>
      <c r="M23" s="1">
        <v>11363</v>
      </c>
      <c r="N23" s="1" t="s">
        <v>614</v>
      </c>
      <c r="O23" s="1">
        <v>118983</v>
      </c>
      <c r="P23" s="1" t="s">
        <v>709</v>
      </c>
      <c r="Q23" s="1"/>
      <c r="R23" s="1">
        <v>0</v>
      </c>
      <c r="S23" s="1" t="s">
        <v>710</v>
      </c>
      <c r="T23" s="1" t="s">
        <v>711</v>
      </c>
      <c r="U23" s="1">
        <v>8483893</v>
      </c>
      <c r="V23" s="1">
        <v>4</v>
      </c>
      <c r="W23" s="241">
        <v>43944</v>
      </c>
      <c r="X23" s="243">
        <v>855.69</v>
      </c>
      <c r="Y23" s="1" t="s">
        <v>696</v>
      </c>
      <c r="Z23" s="243">
        <v>855.69</v>
      </c>
      <c r="AA23" s="1" t="s">
        <v>697</v>
      </c>
      <c r="AB23" s="1">
        <v>2020</v>
      </c>
      <c r="AC23" s="1">
        <v>4</v>
      </c>
      <c r="AD23" s="249">
        <v>0</v>
      </c>
      <c r="AE23" s="249">
        <v>0</v>
      </c>
      <c r="AF23" s="249">
        <v>0</v>
      </c>
      <c r="AG23" s="249">
        <v>0</v>
      </c>
      <c r="AH23" s="249">
        <v>0</v>
      </c>
      <c r="AI23" s="249">
        <v>0</v>
      </c>
      <c r="AJ23" s="249">
        <v>0</v>
      </c>
      <c r="AK23">
        <v>0</v>
      </c>
      <c r="AL23" s="249">
        <v>0</v>
      </c>
      <c r="AM23" s="249">
        <v>0</v>
      </c>
      <c r="AN23" s="249">
        <v>0</v>
      </c>
      <c r="AO23" s="249">
        <v>0</v>
      </c>
      <c r="AP23" s="249">
        <v>0</v>
      </c>
      <c r="AQ23" s="249">
        <v>0</v>
      </c>
      <c r="AR23" s="249">
        <v>0</v>
      </c>
      <c r="AS23" s="249">
        <v>0</v>
      </c>
      <c r="AT23" s="249">
        <v>0</v>
      </c>
      <c r="AU23" s="249">
        <v>0</v>
      </c>
      <c r="AV23" s="249">
        <v>0</v>
      </c>
      <c r="AW23" s="249">
        <v>0</v>
      </c>
      <c r="AX23" s="249">
        <v>0</v>
      </c>
      <c r="AY23" s="227">
        <v>855.69</v>
      </c>
      <c r="AZ23" s="249">
        <v>0</v>
      </c>
      <c r="BA23" s="249">
        <v>0</v>
      </c>
      <c r="BB23">
        <v>855.69</v>
      </c>
    </row>
    <row r="24" spans="1:54">
      <c r="A24" s="240" t="s">
        <v>687</v>
      </c>
      <c r="B24" s="1" t="s">
        <v>712</v>
      </c>
      <c r="C24" s="241">
        <v>43944</v>
      </c>
      <c r="D24" s="241">
        <v>43945</v>
      </c>
      <c r="E24" s="1" t="s">
        <v>614</v>
      </c>
      <c r="F24" s="1">
        <v>71620</v>
      </c>
      <c r="G24" s="242" t="s">
        <v>770</v>
      </c>
      <c r="H24" s="1" t="s">
        <v>713</v>
      </c>
      <c r="I24" s="1" t="s">
        <v>616</v>
      </c>
      <c r="J24" s="1" t="s">
        <v>617</v>
      </c>
      <c r="K24" s="1">
        <v>92140</v>
      </c>
      <c r="L24" s="1">
        <v>2001</v>
      </c>
      <c r="M24" s="1">
        <v>11363</v>
      </c>
      <c r="N24" s="1" t="s">
        <v>614</v>
      </c>
      <c r="O24" s="1">
        <v>118983</v>
      </c>
      <c r="P24" s="1" t="s">
        <v>709</v>
      </c>
      <c r="Q24" s="1"/>
      <c r="R24" s="249">
        <v>0</v>
      </c>
      <c r="S24" s="1" t="s">
        <v>710</v>
      </c>
      <c r="T24" s="1" t="s">
        <v>714</v>
      </c>
      <c r="U24" s="1">
        <v>8483893</v>
      </c>
      <c r="V24" s="1">
        <v>6</v>
      </c>
      <c r="W24" s="241">
        <v>43944</v>
      </c>
      <c r="X24" s="243">
        <v>28.02</v>
      </c>
      <c r="Y24" s="1" t="s">
        <v>696</v>
      </c>
      <c r="Z24" s="243">
        <v>28.02</v>
      </c>
      <c r="AA24" s="1" t="s">
        <v>697</v>
      </c>
      <c r="AB24" s="1">
        <v>2020</v>
      </c>
      <c r="AC24" s="1">
        <v>4</v>
      </c>
      <c r="AD24" s="249">
        <v>0</v>
      </c>
      <c r="AE24" s="249">
        <v>0</v>
      </c>
      <c r="AF24" s="249">
        <v>0</v>
      </c>
      <c r="AG24" s="249">
        <v>0</v>
      </c>
      <c r="AH24" s="249">
        <v>0</v>
      </c>
      <c r="AI24" s="249">
        <v>0</v>
      </c>
      <c r="AJ24" s="249">
        <v>0</v>
      </c>
      <c r="AK24">
        <v>0</v>
      </c>
      <c r="AL24" s="249">
        <v>0</v>
      </c>
      <c r="AM24" s="249">
        <v>0</v>
      </c>
      <c r="AN24" s="249">
        <v>0</v>
      </c>
      <c r="AO24" s="249">
        <v>0</v>
      </c>
      <c r="AP24" s="249">
        <v>0</v>
      </c>
      <c r="AQ24" s="249">
        <v>0</v>
      </c>
      <c r="AR24" s="249">
        <v>0</v>
      </c>
      <c r="AS24" s="249">
        <v>0</v>
      </c>
      <c r="AT24" s="249">
        <v>0</v>
      </c>
      <c r="AU24" s="249">
        <v>0</v>
      </c>
      <c r="AV24" s="249">
        <v>0</v>
      </c>
      <c r="AW24" s="249">
        <v>0</v>
      </c>
      <c r="AX24" s="249">
        <v>0</v>
      </c>
      <c r="AY24" s="227">
        <v>28.02</v>
      </c>
      <c r="AZ24" s="249">
        <v>0</v>
      </c>
      <c r="BA24" s="249">
        <v>0</v>
      </c>
      <c r="BB24">
        <v>28.02</v>
      </c>
    </row>
    <row r="25" spans="1:54">
      <c r="A25" s="240" t="s">
        <v>687</v>
      </c>
      <c r="B25" s="1" t="s">
        <v>715</v>
      </c>
      <c r="C25" s="241">
        <v>43944</v>
      </c>
      <c r="D25" s="241">
        <v>43945</v>
      </c>
      <c r="E25" s="1" t="s">
        <v>614</v>
      </c>
      <c r="F25" s="1">
        <v>71620</v>
      </c>
      <c r="G25" s="242" t="s">
        <v>770</v>
      </c>
      <c r="H25" s="1" t="s">
        <v>713</v>
      </c>
      <c r="I25" s="1" t="s">
        <v>616</v>
      </c>
      <c r="J25" s="1" t="s">
        <v>617</v>
      </c>
      <c r="K25" s="1">
        <v>92140</v>
      </c>
      <c r="L25" s="1">
        <v>2001</v>
      </c>
      <c r="M25" s="1">
        <v>11363</v>
      </c>
      <c r="N25" s="1" t="s">
        <v>614</v>
      </c>
      <c r="O25" s="1">
        <v>118983</v>
      </c>
      <c r="P25" s="1" t="s">
        <v>709</v>
      </c>
      <c r="Q25" s="1"/>
      <c r="R25" s="249">
        <v>0</v>
      </c>
      <c r="S25" s="1" t="s">
        <v>710</v>
      </c>
      <c r="T25" s="1" t="s">
        <v>716</v>
      </c>
      <c r="U25" s="1">
        <v>8483893</v>
      </c>
      <c r="V25" s="1">
        <v>5</v>
      </c>
      <c r="W25" s="241">
        <v>43944</v>
      </c>
      <c r="X25" s="243">
        <v>39.020000000000003</v>
      </c>
      <c r="Y25" s="1" t="s">
        <v>696</v>
      </c>
      <c r="Z25" s="243">
        <v>39.020000000000003</v>
      </c>
      <c r="AA25" s="1" t="s">
        <v>697</v>
      </c>
      <c r="AB25" s="1">
        <v>2020</v>
      </c>
      <c r="AC25" s="1">
        <v>4</v>
      </c>
      <c r="AD25" s="249">
        <v>0</v>
      </c>
      <c r="AE25" s="249">
        <v>0</v>
      </c>
      <c r="AF25" s="249">
        <v>0</v>
      </c>
      <c r="AG25" s="249">
        <v>0</v>
      </c>
      <c r="AH25" s="249">
        <v>0</v>
      </c>
      <c r="AI25" s="249">
        <v>0</v>
      </c>
      <c r="AJ25" s="249">
        <v>0</v>
      </c>
      <c r="AK25">
        <v>0</v>
      </c>
      <c r="AL25" s="249">
        <v>0</v>
      </c>
      <c r="AM25" s="249">
        <v>0</v>
      </c>
      <c r="AN25" s="249">
        <v>0</v>
      </c>
      <c r="AO25" s="249">
        <v>0</v>
      </c>
      <c r="AP25" s="249">
        <v>0</v>
      </c>
      <c r="AQ25" s="249">
        <v>0</v>
      </c>
      <c r="AR25" s="249">
        <v>0</v>
      </c>
      <c r="AS25" s="249">
        <v>0</v>
      </c>
      <c r="AT25" s="249">
        <v>0</v>
      </c>
      <c r="AU25" s="249">
        <v>0</v>
      </c>
      <c r="AV25" s="249">
        <v>0</v>
      </c>
      <c r="AW25" s="249">
        <v>0</v>
      </c>
      <c r="AX25" s="249">
        <v>0</v>
      </c>
      <c r="AY25" s="227">
        <v>39.020000000000003</v>
      </c>
      <c r="AZ25" s="249">
        <v>0</v>
      </c>
      <c r="BA25" s="249">
        <v>0</v>
      </c>
      <c r="BB25">
        <v>39.020000000000003</v>
      </c>
    </row>
    <row r="26" spans="1:54">
      <c r="A26" s="240" t="s">
        <v>687</v>
      </c>
      <c r="B26" s="1" t="s">
        <v>717</v>
      </c>
      <c r="C26" s="241">
        <v>43944</v>
      </c>
      <c r="D26" s="241">
        <v>43945</v>
      </c>
      <c r="E26" s="1" t="s">
        <v>614</v>
      </c>
      <c r="F26" s="1">
        <v>71620</v>
      </c>
      <c r="G26" s="242" t="s">
        <v>770</v>
      </c>
      <c r="H26" s="1" t="s">
        <v>713</v>
      </c>
      <c r="I26" s="1" t="s">
        <v>616</v>
      </c>
      <c r="J26" s="1" t="s">
        <v>617</v>
      </c>
      <c r="K26" s="1">
        <v>92140</v>
      </c>
      <c r="L26" s="1">
        <v>2001</v>
      </c>
      <c r="M26" s="1">
        <v>11363</v>
      </c>
      <c r="N26" s="1" t="s">
        <v>614</v>
      </c>
      <c r="O26" s="1">
        <v>118983</v>
      </c>
      <c r="P26" s="1" t="s">
        <v>618</v>
      </c>
      <c r="Q26" s="1"/>
      <c r="R26" s="249">
        <v>0</v>
      </c>
      <c r="S26" s="1" t="s">
        <v>710</v>
      </c>
      <c r="T26" s="1" t="s">
        <v>718</v>
      </c>
      <c r="U26" s="1">
        <v>8483893</v>
      </c>
      <c r="V26" s="1">
        <v>3</v>
      </c>
      <c r="W26" s="241">
        <v>43944</v>
      </c>
      <c r="X26" s="243">
        <v>-28.02</v>
      </c>
      <c r="Y26" s="1" t="s">
        <v>696</v>
      </c>
      <c r="Z26" s="243">
        <v>-28.02</v>
      </c>
      <c r="AA26" s="1" t="s">
        <v>697</v>
      </c>
      <c r="AB26" s="1">
        <v>2020</v>
      </c>
      <c r="AC26" s="1">
        <v>4</v>
      </c>
      <c r="AD26" s="249">
        <v>0</v>
      </c>
      <c r="AE26" s="249">
        <v>0</v>
      </c>
      <c r="AF26" s="249">
        <v>0</v>
      </c>
      <c r="AG26" s="249">
        <v>0</v>
      </c>
      <c r="AH26" s="249">
        <v>0</v>
      </c>
      <c r="AI26" s="249">
        <v>0</v>
      </c>
      <c r="AJ26" s="249">
        <v>0</v>
      </c>
      <c r="AK26">
        <v>0</v>
      </c>
      <c r="AL26" s="249">
        <v>0</v>
      </c>
      <c r="AM26" s="249">
        <v>0</v>
      </c>
      <c r="AN26" s="249">
        <v>0</v>
      </c>
      <c r="AO26" s="249">
        <v>0</v>
      </c>
      <c r="AP26" s="249">
        <v>0</v>
      </c>
      <c r="AQ26" s="249">
        <v>0</v>
      </c>
      <c r="AR26" s="249">
        <v>0</v>
      </c>
      <c r="AS26" s="249">
        <v>0</v>
      </c>
      <c r="AT26" s="249">
        <v>0</v>
      </c>
      <c r="AU26" s="249">
        <v>0</v>
      </c>
      <c r="AV26" s="249">
        <v>0</v>
      </c>
      <c r="AW26" s="249">
        <v>0</v>
      </c>
      <c r="AX26" s="249">
        <v>0</v>
      </c>
      <c r="AY26" s="227">
        <v>-28.02</v>
      </c>
      <c r="AZ26" s="249">
        <v>0</v>
      </c>
      <c r="BA26" s="249">
        <v>0</v>
      </c>
      <c r="BB26">
        <v>-28.02</v>
      </c>
    </row>
    <row r="27" spans="1:54">
      <c r="A27" s="240" t="s">
        <v>687</v>
      </c>
      <c r="B27" s="1" t="s">
        <v>719</v>
      </c>
      <c r="C27" s="241">
        <v>43944</v>
      </c>
      <c r="D27" s="241">
        <v>43945</v>
      </c>
      <c r="E27" s="1" t="s">
        <v>614</v>
      </c>
      <c r="F27" s="1">
        <v>72805</v>
      </c>
      <c r="G27" s="242" t="s">
        <v>770</v>
      </c>
      <c r="H27" s="1" t="s">
        <v>708</v>
      </c>
      <c r="I27" s="1" t="s">
        <v>616</v>
      </c>
      <c r="J27" s="1" t="s">
        <v>617</v>
      </c>
      <c r="K27" s="1">
        <v>92140</v>
      </c>
      <c r="L27" s="1">
        <v>2001</v>
      </c>
      <c r="M27" s="1">
        <v>11363</v>
      </c>
      <c r="N27" s="1" t="s">
        <v>614</v>
      </c>
      <c r="O27" s="1">
        <v>118983</v>
      </c>
      <c r="P27" s="1" t="s">
        <v>618</v>
      </c>
      <c r="Q27" s="1"/>
      <c r="R27" s="249">
        <v>0</v>
      </c>
      <c r="S27" s="1" t="s">
        <v>710</v>
      </c>
      <c r="T27" s="1" t="s">
        <v>720</v>
      </c>
      <c r="U27" s="1">
        <v>8483893</v>
      </c>
      <c r="V27" s="1">
        <v>1</v>
      </c>
      <c r="W27" s="241">
        <v>43944</v>
      </c>
      <c r="X27" s="243">
        <v>-855.69</v>
      </c>
      <c r="Y27" s="1" t="s">
        <v>696</v>
      </c>
      <c r="Z27" s="243">
        <v>-855.69</v>
      </c>
      <c r="AA27" s="1" t="s">
        <v>697</v>
      </c>
      <c r="AB27" s="1">
        <v>2020</v>
      </c>
      <c r="AC27" s="1">
        <v>4</v>
      </c>
      <c r="AD27" s="249">
        <v>0</v>
      </c>
      <c r="AE27" s="249">
        <v>0</v>
      </c>
      <c r="AF27" s="249">
        <v>0</v>
      </c>
      <c r="AG27" s="249">
        <v>0</v>
      </c>
      <c r="AH27" s="249">
        <v>0</v>
      </c>
      <c r="AI27" s="249">
        <v>0</v>
      </c>
      <c r="AJ27" s="249">
        <v>0</v>
      </c>
      <c r="AK27">
        <v>0</v>
      </c>
      <c r="AL27" s="249">
        <v>0</v>
      </c>
      <c r="AM27" s="249">
        <v>0</v>
      </c>
      <c r="AN27" s="249">
        <v>0</v>
      </c>
      <c r="AO27" s="249">
        <v>0</v>
      </c>
      <c r="AP27" s="249">
        <v>0</v>
      </c>
      <c r="AQ27" s="249">
        <v>0</v>
      </c>
      <c r="AR27" s="249">
        <v>0</v>
      </c>
      <c r="AS27" s="249">
        <v>0</v>
      </c>
      <c r="AT27" s="249">
        <v>0</v>
      </c>
      <c r="AU27" s="249">
        <v>0</v>
      </c>
      <c r="AV27" s="249">
        <v>0</v>
      </c>
      <c r="AW27" s="249">
        <v>0</v>
      </c>
      <c r="AX27" s="249">
        <v>0</v>
      </c>
      <c r="AY27" s="227">
        <v>-855.69</v>
      </c>
      <c r="AZ27" s="249">
        <v>0</v>
      </c>
      <c r="BA27" s="249">
        <v>0</v>
      </c>
      <c r="BB27">
        <v>-855.69</v>
      </c>
    </row>
    <row r="28" spans="1:54">
      <c r="A28" s="240" t="s">
        <v>687</v>
      </c>
      <c r="B28" s="1" t="s">
        <v>721</v>
      </c>
      <c r="C28" s="241">
        <v>43944</v>
      </c>
      <c r="D28" s="241">
        <v>43945</v>
      </c>
      <c r="E28" s="1" t="s">
        <v>614</v>
      </c>
      <c r="F28" s="1">
        <v>71620</v>
      </c>
      <c r="G28" s="242" t="s">
        <v>770</v>
      </c>
      <c r="H28" s="1" t="s">
        <v>713</v>
      </c>
      <c r="I28" s="1" t="s">
        <v>616</v>
      </c>
      <c r="J28" s="1" t="s">
        <v>617</v>
      </c>
      <c r="K28" s="1">
        <v>92140</v>
      </c>
      <c r="L28" s="1">
        <v>2001</v>
      </c>
      <c r="M28" s="1">
        <v>11363</v>
      </c>
      <c r="N28" s="1" t="s">
        <v>614</v>
      </c>
      <c r="O28" s="1">
        <v>118983</v>
      </c>
      <c r="P28" s="1" t="s">
        <v>618</v>
      </c>
      <c r="Q28" s="1"/>
      <c r="R28" s="249">
        <v>0</v>
      </c>
      <c r="S28" s="1" t="s">
        <v>710</v>
      </c>
      <c r="T28" s="1" t="s">
        <v>722</v>
      </c>
      <c r="U28" s="1">
        <v>8483893</v>
      </c>
      <c r="V28" s="1">
        <v>2</v>
      </c>
      <c r="W28" s="241">
        <v>43944</v>
      </c>
      <c r="X28" s="243">
        <v>-39.020000000000003</v>
      </c>
      <c r="Y28" s="1" t="s">
        <v>696</v>
      </c>
      <c r="Z28" s="243">
        <v>-39.020000000000003</v>
      </c>
      <c r="AA28" s="1" t="s">
        <v>697</v>
      </c>
      <c r="AB28" s="1">
        <v>2020</v>
      </c>
      <c r="AC28" s="1">
        <v>4</v>
      </c>
      <c r="AD28" s="249">
        <v>0</v>
      </c>
      <c r="AE28" s="249">
        <v>0</v>
      </c>
      <c r="AF28" s="249">
        <v>0</v>
      </c>
      <c r="AG28" s="249">
        <v>0</v>
      </c>
      <c r="AH28" s="249">
        <v>0</v>
      </c>
      <c r="AI28" s="249">
        <v>0</v>
      </c>
      <c r="AJ28" s="249">
        <v>0</v>
      </c>
      <c r="AK28">
        <v>0</v>
      </c>
      <c r="AL28" s="249">
        <v>0</v>
      </c>
      <c r="AM28" s="249">
        <v>0</v>
      </c>
      <c r="AN28" s="249">
        <v>0</v>
      </c>
      <c r="AO28" s="249">
        <v>0</v>
      </c>
      <c r="AP28" s="249">
        <v>0</v>
      </c>
      <c r="AQ28" s="249">
        <v>0</v>
      </c>
      <c r="AR28" s="249">
        <v>0</v>
      </c>
      <c r="AS28" s="249">
        <v>0</v>
      </c>
      <c r="AT28" s="249">
        <v>0</v>
      </c>
      <c r="AU28" s="249">
        <v>0</v>
      </c>
      <c r="AV28" s="249">
        <v>0</v>
      </c>
      <c r="AW28" s="249">
        <v>0</v>
      </c>
      <c r="AX28" s="249">
        <v>0</v>
      </c>
      <c r="AY28" s="227">
        <v>-39.020000000000003</v>
      </c>
      <c r="AZ28" s="249">
        <v>0</v>
      </c>
      <c r="BA28" s="249">
        <v>0</v>
      </c>
      <c r="BB28">
        <v>-39.020000000000003</v>
      </c>
    </row>
    <row r="29" spans="1:54">
      <c r="A29" s="240" t="s">
        <v>687</v>
      </c>
      <c r="B29" s="1" t="s">
        <v>723</v>
      </c>
      <c r="C29" s="241">
        <v>43965</v>
      </c>
      <c r="D29" s="241">
        <v>43977</v>
      </c>
      <c r="E29" s="1" t="s">
        <v>614</v>
      </c>
      <c r="F29" s="1">
        <v>73105</v>
      </c>
      <c r="G29" s="242" t="s">
        <v>770</v>
      </c>
      <c r="H29" s="1" t="s">
        <v>724</v>
      </c>
      <c r="I29" s="1" t="s">
        <v>616</v>
      </c>
      <c r="J29" s="1" t="s">
        <v>617</v>
      </c>
      <c r="K29" s="1">
        <v>92140</v>
      </c>
      <c r="L29" s="1">
        <v>2001</v>
      </c>
      <c r="M29" s="1">
        <v>11363</v>
      </c>
      <c r="N29" s="1" t="s">
        <v>614</v>
      </c>
      <c r="O29" s="1">
        <v>118983</v>
      </c>
      <c r="P29" s="1" t="s">
        <v>709</v>
      </c>
      <c r="Q29" s="1"/>
      <c r="R29" s="249">
        <v>0</v>
      </c>
      <c r="S29" s="1" t="s">
        <v>725</v>
      </c>
      <c r="T29" s="1" t="s">
        <v>726</v>
      </c>
      <c r="U29" s="1">
        <v>8507669</v>
      </c>
      <c r="V29" s="1">
        <v>1</v>
      </c>
      <c r="W29" s="241">
        <v>43965</v>
      </c>
      <c r="X29" s="243">
        <v>137</v>
      </c>
      <c r="Y29" s="1" t="s">
        <v>696</v>
      </c>
      <c r="Z29" s="243">
        <v>137</v>
      </c>
      <c r="AA29" s="1" t="s">
        <v>697</v>
      </c>
      <c r="AB29" s="1">
        <v>2020</v>
      </c>
      <c r="AC29" s="1">
        <v>5</v>
      </c>
      <c r="AD29" s="249">
        <v>0</v>
      </c>
      <c r="AE29" s="249">
        <v>0</v>
      </c>
      <c r="AF29" s="249">
        <v>0</v>
      </c>
      <c r="AG29" s="249">
        <v>0</v>
      </c>
      <c r="AH29" s="249">
        <v>0</v>
      </c>
      <c r="AI29" s="249">
        <v>0</v>
      </c>
      <c r="AJ29" s="249">
        <v>0</v>
      </c>
      <c r="AK29">
        <v>0</v>
      </c>
      <c r="AL29" s="249">
        <v>0</v>
      </c>
      <c r="AM29" s="249">
        <v>0</v>
      </c>
      <c r="AN29" s="249">
        <v>0</v>
      </c>
      <c r="AO29" s="249">
        <v>0</v>
      </c>
      <c r="AP29" s="249">
        <v>0</v>
      </c>
      <c r="AQ29" s="249">
        <v>0</v>
      </c>
      <c r="AR29" s="249">
        <v>0</v>
      </c>
      <c r="AS29" s="249">
        <v>0</v>
      </c>
      <c r="AT29" s="249">
        <v>0</v>
      </c>
      <c r="AU29" s="249">
        <v>0</v>
      </c>
      <c r="AV29" s="249">
        <v>0</v>
      </c>
      <c r="AW29" s="249">
        <v>0</v>
      </c>
      <c r="AX29" s="249">
        <v>0</v>
      </c>
      <c r="AY29" s="227">
        <v>137</v>
      </c>
      <c r="AZ29" s="249">
        <v>0</v>
      </c>
      <c r="BA29" s="249">
        <v>0</v>
      </c>
      <c r="BB29">
        <v>137</v>
      </c>
    </row>
    <row r="30" spans="1:54">
      <c r="A30" s="240" t="s">
        <v>734</v>
      </c>
      <c r="B30" s="1" t="s">
        <v>735</v>
      </c>
      <c r="C30" s="241">
        <v>43982</v>
      </c>
      <c r="D30" s="241">
        <v>43986</v>
      </c>
      <c r="E30" s="1" t="s">
        <v>614</v>
      </c>
      <c r="F30" s="1">
        <v>71405</v>
      </c>
      <c r="G30" s="242" t="s">
        <v>770</v>
      </c>
      <c r="H30" s="1" t="s">
        <v>736</v>
      </c>
      <c r="I30" s="1" t="s">
        <v>616</v>
      </c>
      <c r="J30" s="1" t="s">
        <v>617</v>
      </c>
      <c r="K30" s="1">
        <v>92140</v>
      </c>
      <c r="L30" s="1">
        <v>2001</v>
      </c>
      <c r="M30" s="1">
        <v>11363</v>
      </c>
      <c r="N30" s="1" t="s">
        <v>614</v>
      </c>
      <c r="O30" s="1">
        <v>118983</v>
      </c>
      <c r="P30" s="1" t="s">
        <v>737</v>
      </c>
      <c r="Q30" s="1"/>
      <c r="R30" s="249">
        <v>0</v>
      </c>
      <c r="S30" s="1" t="s">
        <v>739</v>
      </c>
      <c r="T30" s="1" t="s">
        <v>739</v>
      </c>
      <c r="U30" s="1" t="s">
        <v>740</v>
      </c>
      <c r="V30" s="1">
        <v>177</v>
      </c>
      <c r="W30" s="241">
        <v>43982</v>
      </c>
      <c r="X30" s="243">
        <v>313701.13</v>
      </c>
      <c r="Y30" s="1" t="s">
        <v>625</v>
      </c>
      <c r="Z30" s="243">
        <v>1638.13</v>
      </c>
      <c r="AA30" s="1" t="s">
        <v>741</v>
      </c>
      <c r="AB30" s="1">
        <v>2020</v>
      </c>
      <c r="AC30" s="1">
        <v>5</v>
      </c>
      <c r="AD30" s="249">
        <v>0</v>
      </c>
      <c r="AE30" s="249">
        <v>0</v>
      </c>
      <c r="AF30" s="249">
        <v>0</v>
      </c>
      <c r="AG30" s="249">
        <v>0</v>
      </c>
      <c r="AH30" s="249">
        <v>0</v>
      </c>
      <c r="AI30" s="249">
        <v>0</v>
      </c>
      <c r="AJ30" s="249">
        <v>0</v>
      </c>
      <c r="AK30">
        <v>0</v>
      </c>
      <c r="AL30" s="249">
        <v>0</v>
      </c>
      <c r="AM30" s="249">
        <v>0</v>
      </c>
      <c r="AN30" s="249">
        <v>0</v>
      </c>
      <c r="AO30" s="249">
        <v>0</v>
      </c>
      <c r="AP30" s="249">
        <v>0</v>
      </c>
      <c r="AQ30" s="249">
        <v>0</v>
      </c>
      <c r="AR30" s="249">
        <v>0</v>
      </c>
      <c r="AS30" s="249">
        <v>0</v>
      </c>
      <c r="AT30" s="249">
        <v>0</v>
      </c>
      <c r="AU30" s="249">
        <v>0</v>
      </c>
      <c r="AV30" s="249">
        <v>0</v>
      </c>
      <c r="AW30" s="249">
        <v>0</v>
      </c>
      <c r="AX30" s="227">
        <v>1638.13</v>
      </c>
      <c r="AY30">
        <v>0</v>
      </c>
      <c r="AZ30" s="249">
        <v>0</v>
      </c>
      <c r="BA30" s="249">
        <v>0</v>
      </c>
      <c r="BB30">
        <v>1638.13</v>
      </c>
    </row>
    <row r="31" spans="1:54">
      <c r="A31" s="240" t="s">
        <v>734</v>
      </c>
      <c r="B31" s="1" t="s">
        <v>742</v>
      </c>
      <c r="C31" s="241">
        <v>43982</v>
      </c>
      <c r="D31" s="241">
        <v>43986</v>
      </c>
      <c r="E31" s="1" t="s">
        <v>614</v>
      </c>
      <c r="F31" s="1">
        <v>71440</v>
      </c>
      <c r="G31" s="242" t="s">
        <v>770</v>
      </c>
      <c r="H31" s="1" t="s">
        <v>743</v>
      </c>
      <c r="I31" s="1" t="s">
        <v>616</v>
      </c>
      <c r="J31" s="1" t="s">
        <v>617</v>
      </c>
      <c r="K31" s="1">
        <v>92140</v>
      </c>
      <c r="L31" s="1">
        <v>2001</v>
      </c>
      <c r="M31" s="1">
        <v>11363</v>
      </c>
      <c r="N31" s="1" t="s">
        <v>614</v>
      </c>
      <c r="O31" s="1">
        <v>118983</v>
      </c>
      <c r="P31" s="1" t="s">
        <v>737</v>
      </c>
      <c r="Q31" s="1"/>
      <c r="R31" s="249">
        <v>0</v>
      </c>
      <c r="S31" s="1" t="s">
        <v>739</v>
      </c>
      <c r="T31" s="1" t="s">
        <v>739</v>
      </c>
      <c r="U31" s="1" t="s">
        <v>744</v>
      </c>
      <c r="V31" s="1">
        <v>95</v>
      </c>
      <c r="W31" s="241">
        <v>43982</v>
      </c>
      <c r="X31" s="243">
        <v>10430.17</v>
      </c>
      <c r="Y31" s="1" t="s">
        <v>625</v>
      </c>
      <c r="Z31" s="243">
        <v>54.47</v>
      </c>
      <c r="AA31" s="1" t="s">
        <v>741</v>
      </c>
      <c r="AB31" s="1">
        <v>2020</v>
      </c>
      <c r="AC31" s="1">
        <v>5</v>
      </c>
      <c r="AD31" s="249">
        <v>0</v>
      </c>
      <c r="AE31" s="249">
        <v>0</v>
      </c>
      <c r="AF31" s="249">
        <v>0</v>
      </c>
      <c r="AG31" s="249">
        <v>0</v>
      </c>
      <c r="AH31" s="249">
        <v>0</v>
      </c>
      <c r="AI31" s="249">
        <v>0</v>
      </c>
      <c r="AJ31" s="249">
        <v>0</v>
      </c>
      <c r="AK31">
        <v>0</v>
      </c>
      <c r="AL31" s="249">
        <v>0</v>
      </c>
      <c r="AM31" s="249">
        <v>0</v>
      </c>
      <c r="AN31" s="249">
        <v>0</v>
      </c>
      <c r="AO31" s="249">
        <v>0</v>
      </c>
      <c r="AP31" s="249">
        <v>0</v>
      </c>
      <c r="AQ31" s="249">
        <v>0</v>
      </c>
      <c r="AR31" s="249">
        <v>0</v>
      </c>
      <c r="AS31" s="249">
        <v>0</v>
      </c>
      <c r="AT31" s="249">
        <v>0</v>
      </c>
      <c r="AU31" s="249">
        <v>0</v>
      </c>
      <c r="AV31" s="249">
        <v>0</v>
      </c>
      <c r="AW31" s="249">
        <v>0</v>
      </c>
      <c r="AX31" s="227">
        <v>54.47</v>
      </c>
      <c r="AY31">
        <v>0</v>
      </c>
      <c r="AZ31" s="249">
        <v>0</v>
      </c>
      <c r="BA31" s="249">
        <v>0</v>
      </c>
      <c r="BB31">
        <v>54.47</v>
      </c>
    </row>
    <row r="32" spans="1:54">
      <c r="A32" s="240" t="s">
        <v>734</v>
      </c>
      <c r="B32" s="1" t="s">
        <v>745</v>
      </c>
      <c r="C32" s="241">
        <v>43982</v>
      </c>
      <c r="D32" s="241">
        <v>43986</v>
      </c>
      <c r="E32" s="1" t="s">
        <v>614</v>
      </c>
      <c r="F32" s="1">
        <v>71410</v>
      </c>
      <c r="G32" s="242" t="s">
        <v>770</v>
      </c>
      <c r="H32" s="1" t="s">
        <v>746</v>
      </c>
      <c r="I32" s="1" t="s">
        <v>616</v>
      </c>
      <c r="J32" s="1" t="s">
        <v>617</v>
      </c>
      <c r="K32" s="1">
        <v>92140</v>
      </c>
      <c r="L32" s="1">
        <v>2001</v>
      </c>
      <c r="M32" s="1">
        <v>11363</v>
      </c>
      <c r="N32" s="1" t="s">
        <v>614</v>
      </c>
      <c r="O32" s="1">
        <v>118983</v>
      </c>
      <c r="P32" s="1" t="s">
        <v>737</v>
      </c>
      <c r="Q32" s="1"/>
      <c r="R32" s="249">
        <v>0</v>
      </c>
      <c r="S32" s="1" t="s">
        <v>739</v>
      </c>
      <c r="T32" s="1" t="s">
        <v>739</v>
      </c>
      <c r="U32" s="1" t="s">
        <v>744</v>
      </c>
      <c r="V32" s="1">
        <v>85</v>
      </c>
      <c r="W32" s="241">
        <v>43982</v>
      </c>
      <c r="X32" s="243">
        <v>1303.77</v>
      </c>
      <c r="Y32" s="1" t="s">
        <v>625</v>
      </c>
      <c r="Z32" s="243">
        <v>6.81</v>
      </c>
      <c r="AA32" s="1" t="s">
        <v>741</v>
      </c>
      <c r="AB32" s="1">
        <v>2020</v>
      </c>
      <c r="AC32" s="1">
        <v>5</v>
      </c>
      <c r="AD32" s="249">
        <v>0</v>
      </c>
      <c r="AE32" s="249">
        <v>0</v>
      </c>
      <c r="AF32" s="249">
        <v>0</v>
      </c>
      <c r="AG32" s="249">
        <v>0</v>
      </c>
      <c r="AH32" s="249">
        <v>0</v>
      </c>
      <c r="AI32" s="249">
        <v>0</v>
      </c>
      <c r="AJ32" s="249">
        <v>0</v>
      </c>
      <c r="AK32">
        <v>0</v>
      </c>
      <c r="AL32" s="249">
        <v>0</v>
      </c>
      <c r="AM32" s="249">
        <v>0</v>
      </c>
      <c r="AN32" s="249">
        <v>0</v>
      </c>
      <c r="AO32" s="249">
        <v>0</v>
      </c>
      <c r="AP32" s="249">
        <v>0</v>
      </c>
      <c r="AQ32" s="249">
        <v>0</v>
      </c>
      <c r="AR32" s="249">
        <v>0</v>
      </c>
      <c r="AS32" s="249">
        <v>0</v>
      </c>
      <c r="AT32" s="249">
        <v>0</v>
      </c>
      <c r="AU32" s="249">
        <v>0</v>
      </c>
      <c r="AV32" s="249">
        <v>0</v>
      </c>
      <c r="AW32" s="249">
        <v>0</v>
      </c>
      <c r="AX32" s="227">
        <v>6.81</v>
      </c>
      <c r="AY32">
        <v>0</v>
      </c>
      <c r="AZ32" s="249">
        <v>0</v>
      </c>
      <c r="BA32" s="249">
        <v>0</v>
      </c>
      <c r="BB32">
        <v>6.81</v>
      </c>
    </row>
    <row r="33" spans="1:54">
      <c r="A33" s="240" t="s">
        <v>734</v>
      </c>
      <c r="B33" s="1" t="s">
        <v>747</v>
      </c>
      <c r="C33" s="241">
        <v>43982</v>
      </c>
      <c r="D33" s="241">
        <v>43986</v>
      </c>
      <c r="E33" s="1" t="s">
        <v>614</v>
      </c>
      <c r="F33" s="1">
        <v>71415</v>
      </c>
      <c r="G33" s="242" t="s">
        <v>770</v>
      </c>
      <c r="H33" s="1" t="s">
        <v>748</v>
      </c>
      <c r="I33" s="1" t="s">
        <v>616</v>
      </c>
      <c r="J33" s="1" t="s">
        <v>617</v>
      </c>
      <c r="K33" s="1">
        <v>92140</v>
      </c>
      <c r="L33" s="1">
        <v>2001</v>
      </c>
      <c r="M33" s="1">
        <v>11363</v>
      </c>
      <c r="N33" s="1" t="s">
        <v>614</v>
      </c>
      <c r="O33" s="1">
        <v>118983</v>
      </c>
      <c r="P33" s="1" t="s">
        <v>737</v>
      </c>
      <c r="Q33" s="1"/>
      <c r="R33" s="249">
        <v>0</v>
      </c>
      <c r="S33" s="1" t="s">
        <v>739</v>
      </c>
      <c r="T33" s="1" t="s">
        <v>739</v>
      </c>
      <c r="U33" s="1" t="s">
        <v>744</v>
      </c>
      <c r="V33" s="1">
        <v>90</v>
      </c>
      <c r="W33" s="241">
        <v>43982</v>
      </c>
      <c r="X33" s="243">
        <v>14341.48</v>
      </c>
      <c r="Y33" s="1" t="s">
        <v>625</v>
      </c>
      <c r="Z33" s="243">
        <v>74.89</v>
      </c>
      <c r="AA33" s="1" t="s">
        <v>741</v>
      </c>
      <c r="AB33" s="1">
        <v>2020</v>
      </c>
      <c r="AC33" s="1">
        <v>5</v>
      </c>
      <c r="AD33" s="249">
        <v>0</v>
      </c>
      <c r="AE33" s="249">
        <v>0</v>
      </c>
      <c r="AF33" s="249">
        <v>0</v>
      </c>
      <c r="AG33" s="249">
        <v>0</v>
      </c>
      <c r="AH33" s="249">
        <v>0</v>
      </c>
      <c r="AI33" s="249">
        <v>0</v>
      </c>
      <c r="AJ33" s="249">
        <v>0</v>
      </c>
      <c r="AK33">
        <v>0</v>
      </c>
      <c r="AL33" s="249">
        <v>0</v>
      </c>
      <c r="AM33" s="249">
        <v>0</v>
      </c>
      <c r="AN33" s="249">
        <v>0</v>
      </c>
      <c r="AO33" s="249">
        <v>0</v>
      </c>
      <c r="AP33" s="249">
        <v>0</v>
      </c>
      <c r="AQ33" s="249">
        <v>0</v>
      </c>
      <c r="AR33" s="249">
        <v>0</v>
      </c>
      <c r="AS33" s="249">
        <v>0</v>
      </c>
      <c r="AT33" s="249">
        <v>0</v>
      </c>
      <c r="AU33" s="249">
        <v>0</v>
      </c>
      <c r="AV33" s="249">
        <v>0</v>
      </c>
      <c r="AW33" s="249">
        <v>0</v>
      </c>
      <c r="AX33" s="227">
        <v>74.89</v>
      </c>
      <c r="AY33">
        <v>0</v>
      </c>
      <c r="AZ33" s="249">
        <v>0</v>
      </c>
      <c r="BA33" s="249">
        <v>0</v>
      </c>
      <c r="BB33">
        <v>74.89</v>
      </c>
    </row>
    <row r="34" spans="1:54">
      <c r="A34" s="240" t="s">
        <v>755</v>
      </c>
      <c r="B34" s="1" t="s">
        <v>756</v>
      </c>
      <c r="C34" s="241">
        <v>43909</v>
      </c>
      <c r="D34" s="241">
        <v>43910</v>
      </c>
      <c r="E34" s="1" t="s">
        <v>614</v>
      </c>
      <c r="F34" s="1">
        <v>71615</v>
      </c>
      <c r="G34" s="242" t="s">
        <v>770</v>
      </c>
      <c r="H34" s="1" t="s">
        <v>757</v>
      </c>
      <c r="I34" s="1" t="s">
        <v>616</v>
      </c>
      <c r="J34" s="1" t="s">
        <v>617</v>
      </c>
      <c r="K34" s="1">
        <v>92140</v>
      </c>
      <c r="L34" s="1">
        <v>2001</v>
      </c>
      <c r="M34" s="1">
        <v>11363</v>
      </c>
      <c r="N34" s="1" t="s">
        <v>614</v>
      </c>
      <c r="O34" s="1">
        <v>118983</v>
      </c>
      <c r="P34" s="1" t="s">
        <v>618</v>
      </c>
      <c r="Q34" s="1"/>
      <c r="R34" s="249">
        <v>0</v>
      </c>
      <c r="S34" s="1" t="s">
        <v>759</v>
      </c>
      <c r="T34" s="1">
        <v>0</v>
      </c>
      <c r="U34" s="1" t="s">
        <v>760</v>
      </c>
      <c r="V34" s="1">
        <v>2</v>
      </c>
      <c r="W34" s="241">
        <v>43909</v>
      </c>
      <c r="X34" s="243">
        <v>-46618.239999999998</v>
      </c>
      <c r="Y34" s="1" t="s">
        <v>636</v>
      </c>
      <c r="Z34" s="243">
        <v>-1472</v>
      </c>
      <c r="AA34" s="1" t="s">
        <v>754</v>
      </c>
      <c r="AB34" s="1">
        <v>2020</v>
      </c>
      <c r="AC34" s="1">
        <v>3</v>
      </c>
      <c r="AD34" s="249">
        <v>0</v>
      </c>
      <c r="AE34" s="249">
        <v>0</v>
      </c>
      <c r="AF34" s="249">
        <v>0</v>
      </c>
      <c r="AG34" s="249">
        <v>0</v>
      </c>
      <c r="AH34" s="249">
        <v>0</v>
      </c>
      <c r="AI34" s="249">
        <v>0</v>
      </c>
      <c r="AJ34" s="249">
        <v>0</v>
      </c>
      <c r="AK34">
        <v>0</v>
      </c>
      <c r="AL34" s="249">
        <v>0</v>
      </c>
      <c r="AM34" s="249">
        <v>0</v>
      </c>
      <c r="AN34" s="249">
        <v>0</v>
      </c>
      <c r="AO34" s="249">
        <v>0</v>
      </c>
      <c r="AP34" s="249">
        <v>0</v>
      </c>
      <c r="AQ34" s="249">
        <v>0</v>
      </c>
      <c r="AR34" s="249">
        <v>0</v>
      </c>
      <c r="AS34" s="249">
        <v>0</v>
      </c>
      <c r="AT34" s="249">
        <v>0</v>
      </c>
      <c r="AU34" s="249">
        <v>0</v>
      </c>
      <c r="AV34" s="249">
        <v>0</v>
      </c>
      <c r="AW34" s="249">
        <v>0</v>
      </c>
      <c r="AX34" s="249">
        <v>0</v>
      </c>
      <c r="AY34" s="227">
        <v>-1472</v>
      </c>
      <c r="AZ34" s="249">
        <v>0</v>
      </c>
      <c r="BA34" s="249">
        <v>0</v>
      </c>
      <c r="BB34">
        <v>-1472</v>
      </c>
    </row>
    <row r="35" spans="1:54">
      <c r="A35" s="240" t="s">
        <v>755</v>
      </c>
      <c r="B35" s="1" t="s">
        <v>761</v>
      </c>
      <c r="C35" s="241">
        <v>43909</v>
      </c>
      <c r="D35" s="241">
        <v>43910</v>
      </c>
      <c r="E35" s="1" t="s">
        <v>614</v>
      </c>
      <c r="F35" s="1">
        <v>71615</v>
      </c>
      <c r="G35" s="242" t="s">
        <v>770</v>
      </c>
      <c r="H35" s="1" t="s">
        <v>757</v>
      </c>
      <c r="I35" s="1" t="s">
        <v>616</v>
      </c>
      <c r="J35" s="1" t="s">
        <v>617</v>
      </c>
      <c r="K35" s="1">
        <v>92140</v>
      </c>
      <c r="L35" s="1">
        <v>2001</v>
      </c>
      <c r="M35" s="1">
        <v>11363</v>
      </c>
      <c r="N35" s="1" t="s">
        <v>614</v>
      </c>
      <c r="O35" s="1">
        <v>118983</v>
      </c>
      <c r="P35" s="1" t="s">
        <v>618</v>
      </c>
      <c r="Q35" s="1"/>
      <c r="R35" s="249">
        <v>0</v>
      </c>
      <c r="S35" s="1" t="s">
        <v>762</v>
      </c>
      <c r="T35" s="1">
        <v>0</v>
      </c>
      <c r="U35" s="1" t="s">
        <v>760</v>
      </c>
      <c r="V35" s="1">
        <v>3</v>
      </c>
      <c r="W35" s="241">
        <v>43909</v>
      </c>
      <c r="X35" s="243">
        <v>-46618.239999999998</v>
      </c>
      <c r="Y35" s="1" t="s">
        <v>636</v>
      </c>
      <c r="Z35" s="243">
        <v>-1472</v>
      </c>
      <c r="AA35" s="1" t="s">
        <v>754</v>
      </c>
      <c r="AB35" s="1">
        <v>2020</v>
      </c>
      <c r="AC35" s="1">
        <v>3</v>
      </c>
      <c r="AD35" s="249">
        <v>0</v>
      </c>
      <c r="AE35" s="249">
        <v>0</v>
      </c>
      <c r="AF35" s="249">
        <v>0</v>
      </c>
      <c r="AG35" s="249">
        <v>0</v>
      </c>
      <c r="AH35" s="249">
        <v>0</v>
      </c>
      <c r="AI35" s="249">
        <v>0</v>
      </c>
      <c r="AJ35" s="249">
        <v>0</v>
      </c>
      <c r="AK35">
        <v>0</v>
      </c>
      <c r="AL35" s="249">
        <v>0</v>
      </c>
      <c r="AM35" s="249">
        <v>0</v>
      </c>
      <c r="AN35" s="249">
        <v>0</v>
      </c>
      <c r="AO35" s="249">
        <v>0</v>
      </c>
      <c r="AP35" s="249">
        <v>0</v>
      </c>
      <c r="AQ35" s="249">
        <v>0</v>
      </c>
      <c r="AR35" s="249">
        <v>0</v>
      </c>
      <c r="AS35" s="249">
        <v>0</v>
      </c>
      <c r="AT35" s="249">
        <v>0</v>
      </c>
      <c r="AU35" s="249">
        <v>0</v>
      </c>
      <c r="AV35" s="249">
        <v>0</v>
      </c>
      <c r="AW35" s="249">
        <v>0</v>
      </c>
      <c r="AX35" s="249">
        <v>0</v>
      </c>
      <c r="AY35" s="227">
        <v>-1472</v>
      </c>
      <c r="AZ35" s="249">
        <v>0</v>
      </c>
      <c r="BA35" s="249">
        <v>0</v>
      </c>
      <c r="BB35">
        <v>-1472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K230"/>
  <sheetViews>
    <sheetView showGridLines="0" showZeros="0" tabSelected="1" topLeftCell="B209" zoomScale="80" zoomScaleNormal="80" workbookViewId="0">
      <selection activeCell="I209" sqref="I209"/>
    </sheetView>
  </sheetViews>
  <sheetFormatPr defaultColWidth="9.140625" defaultRowHeight="15"/>
  <cols>
    <col min="1" max="1" width="9.140625" style="45"/>
    <col min="2" max="2" width="30.7109375" style="45" customWidth="1"/>
    <col min="3" max="3" width="32.42578125" style="45" customWidth="1"/>
    <col min="4" max="5" width="23.140625" style="45" customWidth="1"/>
    <col min="6"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c r="B2" s="298" t="s">
        <v>546</v>
      </c>
      <c r="C2" s="298"/>
      <c r="D2" s="298"/>
      <c r="E2" s="298"/>
      <c r="F2" s="43"/>
      <c r="G2" s="43"/>
      <c r="H2" s="44"/>
      <c r="I2" s="195"/>
      <c r="J2" s="44"/>
    </row>
    <row r="3" spans="2:11" ht="15.75">
      <c r="B3" s="48"/>
    </row>
    <row r="4" spans="2:11" ht="16.5" thickBot="1">
      <c r="B4" s="48"/>
    </row>
    <row r="5" spans="2:11" ht="36.75" customHeight="1">
      <c r="B5" s="136" t="s">
        <v>15</v>
      </c>
      <c r="C5" s="137"/>
      <c r="D5" s="137"/>
      <c r="E5" s="137"/>
      <c r="F5" s="137"/>
      <c r="G5" s="137"/>
      <c r="H5" s="138"/>
      <c r="I5" s="197"/>
      <c r="J5" s="139"/>
    </row>
    <row r="6" spans="2:11" ht="175.5" customHeight="1" thickBot="1">
      <c r="B6" s="307" t="s">
        <v>569</v>
      </c>
      <c r="C6" s="308"/>
      <c r="D6" s="308"/>
      <c r="E6" s="308"/>
      <c r="F6" s="308"/>
      <c r="G6" s="308"/>
      <c r="H6" s="308"/>
      <c r="I6" s="309"/>
      <c r="J6" s="310"/>
    </row>
    <row r="7" spans="2:11">
      <c r="B7" s="49"/>
    </row>
    <row r="8" spans="2:11" ht="15.75" thickBot="1"/>
    <row r="9" spans="2:11" ht="27" customHeight="1" thickBot="1">
      <c r="B9" s="299" t="s">
        <v>177</v>
      </c>
      <c r="C9" s="300"/>
      <c r="D9" s="300"/>
      <c r="E9" s="300"/>
      <c r="F9" s="300"/>
      <c r="G9" s="300"/>
      <c r="H9" s="301"/>
      <c r="I9" s="210"/>
    </row>
    <row r="11" spans="2:11" ht="25.5" customHeight="1">
      <c r="D11" s="50"/>
      <c r="E11" s="50"/>
      <c r="F11" s="50"/>
      <c r="G11" s="50"/>
      <c r="H11" s="47"/>
      <c r="I11" s="198"/>
      <c r="J11" s="46"/>
      <c r="K11" s="46"/>
    </row>
    <row r="12" spans="2:11" ht="99.75" customHeight="1">
      <c r="B12" s="57" t="s">
        <v>563</v>
      </c>
      <c r="C12" s="57" t="s">
        <v>564</v>
      </c>
      <c r="D12" s="57" t="s">
        <v>565</v>
      </c>
      <c r="E12" s="57" t="s">
        <v>566</v>
      </c>
      <c r="F12" s="57" t="s">
        <v>567</v>
      </c>
      <c r="G12" s="120" t="s">
        <v>65</v>
      </c>
      <c r="H12" s="57" t="s">
        <v>568</v>
      </c>
      <c r="I12" s="211" t="s">
        <v>573</v>
      </c>
      <c r="J12" s="57" t="s">
        <v>20</v>
      </c>
      <c r="K12" s="56"/>
    </row>
    <row r="13" spans="2:11" ht="18.75" customHeight="1">
      <c r="B13" s="57"/>
      <c r="C13" s="57"/>
      <c r="D13" s="89" t="s">
        <v>579</v>
      </c>
      <c r="E13" s="89" t="s">
        <v>784</v>
      </c>
      <c r="F13" s="89"/>
      <c r="G13" s="120"/>
      <c r="H13" s="57"/>
      <c r="I13" s="199"/>
      <c r="J13" s="57"/>
      <c r="K13" s="56"/>
    </row>
    <row r="14" spans="2:11" ht="51" customHeight="1">
      <c r="B14" s="117" t="s">
        <v>0</v>
      </c>
      <c r="C14" s="305" t="s">
        <v>785</v>
      </c>
      <c r="D14" s="305"/>
      <c r="E14" s="305"/>
      <c r="F14" s="305"/>
      <c r="G14" s="305"/>
      <c r="H14" s="305"/>
      <c r="I14" s="306"/>
      <c r="J14" s="305"/>
      <c r="K14" s="20"/>
    </row>
    <row r="15" spans="2:11" ht="51" customHeight="1">
      <c r="B15" s="117" t="s">
        <v>1</v>
      </c>
      <c r="C15" s="303" t="s">
        <v>786</v>
      </c>
      <c r="D15" s="304"/>
      <c r="E15" s="304"/>
      <c r="F15" s="304"/>
      <c r="G15" s="304"/>
      <c r="H15" s="304"/>
      <c r="I15" s="277"/>
      <c r="J15" s="304"/>
      <c r="K15" s="59"/>
    </row>
    <row r="16" spans="2:11" ht="141.75">
      <c r="B16" s="174" t="s">
        <v>2</v>
      </c>
      <c r="C16" s="245" t="s">
        <v>787</v>
      </c>
      <c r="D16" s="21">
        <v>63064.75</v>
      </c>
      <c r="E16" s="21"/>
      <c r="F16" s="21"/>
      <c r="G16" s="154">
        <f>SUM(D16:F16)</f>
        <v>63064.75</v>
      </c>
      <c r="H16" s="251">
        <v>1</v>
      </c>
      <c r="I16" s="200">
        <v>97800.49</v>
      </c>
      <c r="J16" s="274"/>
      <c r="K16" s="60"/>
    </row>
    <row r="17" spans="1:11" ht="157.5">
      <c r="B17" s="174" t="s">
        <v>3</v>
      </c>
      <c r="C17" s="245" t="s">
        <v>788</v>
      </c>
      <c r="D17" s="21">
        <v>60000</v>
      </c>
      <c r="E17" s="21"/>
      <c r="F17" s="21"/>
      <c r="G17" s="154">
        <f t="shared" ref="G17:G23" si="0">SUM(D17:F17)</f>
        <v>60000</v>
      </c>
      <c r="H17" s="151">
        <v>1</v>
      </c>
      <c r="I17" s="216">
        <v>38666.659999999996</v>
      </c>
      <c r="J17" s="272"/>
      <c r="K17" s="60"/>
    </row>
    <row r="18" spans="1:11" ht="78.75">
      <c r="B18" s="174" t="s">
        <v>4</v>
      </c>
      <c r="C18" s="245" t="s">
        <v>789</v>
      </c>
      <c r="D18" s="21">
        <v>25921.89</v>
      </c>
      <c r="E18" s="21"/>
      <c r="F18" s="21"/>
      <c r="G18" s="154">
        <f t="shared" si="0"/>
        <v>25921.89</v>
      </c>
      <c r="H18" s="151">
        <v>1</v>
      </c>
      <c r="I18" s="200">
        <v>23192.739999999998</v>
      </c>
      <c r="J18" s="272"/>
      <c r="K18" s="60"/>
    </row>
    <row r="19" spans="1:11" ht="94.5">
      <c r="B19" s="174" t="s">
        <v>34</v>
      </c>
      <c r="C19" s="245" t="s">
        <v>790</v>
      </c>
      <c r="D19" s="21">
        <v>32000</v>
      </c>
      <c r="E19" s="21"/>
      <c r="F19" s="21"/>
      <c r="G19" s="154">
        <f t="shared" si="0"/>
        <v>32000</v>
      </c>
      <c r="H19" s="151">
        <v>1</v>
      </c>
      <c r="I19" s="200">
        <v>4876.8900000000003</v>
      </c>
      <c r="J19" s="272"/>
      <c r="K19" s="60"/>
    </row>
    <row r="20" spans="1:11" ht="141.75">
      <c r="B20" s="174" t="s">
        <v>35</v>
      </c>
      <c r="C20" s="245" t="s">
        <v>791</v>
      </c>
      <c r="D20" s="21">
        <v>30000</v>
      </c>
      <c r="E20" s="21"/>
      <c r="F20" s="21"/>
      <c r="G20" s="154">
        <f t="shared" si="0"/>
        <v>30000</v>
      </c>
      <c r="H20" s="151">
        <v>1</v>
      </c>
      <c r="I20" s="200">
        <v>24539.600000000002</v>
      </c>
      <c r="J20" s="272"/>
      <c r="K20" s="60"/>
    </row>
    <row r="21" spans="1:11" ht="94.5">
      <c r="B21" s="174" t="s">
        <v>36</v>
      </c>
      <c r="C21" s="245" t="s">
        <v>792</v>
      </c>
      <c r="D21" s="21">
        <v>48779.03</v>
      </c>
      <c r="E21" s="21"/>
      <c r="F21" s="21"/>
      <c r="G21" s="154">
        <f t="shared" si="0"/>
        <v>48779.03</v>
      </c>
      <c r="H21" s="151">
        <v>1</v>
      </c>
      <c r="I21" s="200">
        <v>43597.57</v>
      </c>
      <c r="J21" s="272"/>
      <c r="K21" s="60"/>
    </row>
    <row r="22" spans="1:11" ht="63">
      <c r="B22" s="174" t="s">
        <v>37</v>
      </c>
      <c r="C22" s="246" t="s">
        <v>793</v>
      </c>
      <c r="D22" s="22">
        <v>34550.46</v>
      </c>
      <c r="E22" s="22"/>
      <c r="F22" s="22"/>
      <c r="G22" s="154">
        <f t="shared" si="0"/>
        <v>34550.46</v>
      </c>
      <c r="H22" s="152">
        <v>1</v>
      </c>
      <c r="I22" s="201">
        <v>19653.47</v>
      </c>
      <c r="J22" s="273"/>
      <c r="K22" s="60"/>
    </row>
    <row r="23" spans="1:11" ht="15.75">
      <c r="A23" s="46"/>
      <c r="B23" s="174" t="s">
        <v>38</v>
      </c>
      <c r="C23" s="55"/>
      <c r="D23" s="22"/>
      <c r="E23" s="22"/>
      <c r="F23" s="22"/>
      <c r="G23" s="154">
        <f t="shared" si="0"/>
        <v>0</v>
      </c>
      <c r="H23" s="152"/>
      <c r="I23" s="201"/>
      <c r="J23" s="135"/>
      <c r="K23" s="47"/>
    </row>
    <row r="24" spans="1:11" ht="15.75">
      <c r="A24" s="46"/>
      <c r="C24" s="117" t="s">
        <v>176</v>
      </c>
      <c r="D24" s="23">
        <f>SUM(D16:D23)</f>
        <v>294316.13</v>
      </c>
      <c r="E24" s="23">
        <f>SUM(E16:E23)</f>
        <v>0</v>
      </c>
      <c r="F24" s="23">
        <f>SUM(F16:F23)</f>
        <v>0</v>
      </c>
      <c r="G24" s="23">
        <f>SUM(G16:G23)</f>
        <v>294316.13</v>
      </c>
      <c r="H24" s="140">
        <f>(H16*G16)+(H17*G17)+(H18*G18)+(H19*G19)+(H20*G20)+(H21*G21)+(H22*G22)+(H23*G23)</f>
        <v>294316.13</v>
      </c>
      <c r="I24" s="140">
        <f>SUM(I16:I23)</f>
        <v>252327.42</v>
      </c>
      <c r="J24" s="135"/>
      <c r="K24" s="62"/>
    </row>
    <row r="25" spans="1:11" ht="51" customHeight="1">
      <c r="A25" s="46"/>
      <c r="B25" s="117" t="s">
        <v>5</v>
      </c>
      <c r="C25" s="302" t="s">
        <v>794</v>
      </c>
      <c r="D25" s="276"/>
      <c r="E25" s="276"/>
      <c r="F25" s="276"/>
      <c r="G25" s="276"/>
      <c r="H25" s="276"/>
      <c r="I25" s="277"/>
      <c r="J25" s="276"/>
      <c r="K25" s="59"/>
    </row>
    <row r="26" spans="1:11" ht="236.25">
      <c r="A26" s="46"/>
      <c r="B26" s="174" t="s">
        <v>45</v>
      </c>
      <c r="C26" s="245" t="s">
        <v>795</v>
      </c>
      <c r="D26" s="21">
        <v>88379.03</v>
      </c>
      <c r="E26" s="21"/>
      <c r="F26" s="21"/>
      <c r="G26" s="154">
        <f>SUM(D26:F26)</f>
        <v>88379.03</v>
      </c>
      <c r="H26" s="151">
        <v>1</v>
      </c>
      <c r="I26" s="200">
        <v>135670.66999999998</v>
      </c>
      <c r="J26" s="134"/>
      <c r="K26" s="60"/>
    </row>
    <row r="27" spans="1:11" ht="157.5">
      <c r="A27" s="46"/>
      <c r="B27" s="174" t="s">
        <v>46</v>
      </c>
      <c r="C27" s="245" t="s">
        <v>796</v>
      </c>
      <c r="D27" s="21">
        <v>37379.03</v>
      </c>
      <c r="E27" s="21"/>
      <c r="F27" s="21"/>
      <c r="G27" s="154">
        <f t="shared" ref="G27:G33" si="1">SUM(D27:F27)</f>
        <v>37379.03</v>
      </c>
      <c r="H27" s="151">
        <v>1</v>
      </c>
      <c r="I27" s="200">
        <v>17666.739999999998</v>
      </c>
      <c r="J27" s="134"/>
      <c r="K27" s="60"/>
    </row>
    <row r="28" spans="1:11" ht="189">
      <c r="A28" s="46"/>
      <c r="B28" s="174" t="s">
        <v>39</v>
      </c>
      <c r="C28" s="245" t="s">
        <v>797</v>
      </c>
      <c r="D28" s="21">
        <v>74093.320000000007</v>
      </c>
      <c r="E28" s="21"/>
      <c r="F28" s="21"/>
      <c r="G28" s="154">
        <f t="shared" si="1"/>
        <v>74093.320000000007</v>
      </c>
      <c r="H28" s="151">
        <v>1</v>
      </c>
      <c r="I28" s="200">
        <v>64618.570000000007</v>
      </c>
      <c r="J28" s="134"/>
      <c r="K28" s="60"/>
    </row>
    <row r="29" spans="1:11" ht="94.5">
      <c r="A29" s="46"/>
      <c r="B29" s="174" t="s">
        <v>40</v>
      </c>
      <c r="C29" s="245" t="s">
        <v>798</v>
      </c>
      <c r="D29" s="21">
        <v>40000</v>
      </c>
      <c r="E29" s="21"/>
      <c r="F29" s="21"/>
      <c r="G29" s="154">
        <f t="shared" si="1"/>
        <v>40000</v>
      </c>
      <c r="H29" s="151">
        <v>1</v>
      </c>
      <c r="I29" s="200">
        <v>16524.559999999998</v>
      </c>
      <c r="J29" s="134"/>
      <c r="K29" s="60"/>
    </row>
    <row r="30" spans="1:11" ht="110.25">
      <c r="A30" s="46"/>
      <c r="B30" s="174" t="s">
        <v>41</v>
      </c>
      <c r="C30" s="245" t="s">
        <v>799</v>
      </c>
      <c r="D30" s="21">
        <v>15921.89</v>
      </c>
      <c r="E30" s="21"/>
      <c r="F30" s="21"/>
      <c r="G30" s="154">
        <f t="shared" si="1"/>
        <v>15921.89</v>
      </c>
      <c r="H30" s="151">
        <v>1</v>
      </c>
      <c r="I30" s="200">
        <v>7453.5599999999995</v>
      </c>
      <c r="J30" s="134"/>
      <c r="K30" s="60"/>
    </row>
    <row r="31" spans="1:11" ht="126">
      <c r="A31" s="46"/>
      <c r="B31" s="174" t="s">
        <v>42</v>
      </c>
      <c r="C31" s="245" t="s">
        <v>800</v>
      </c>
      <c r="D31" s="21">
        <v>15636.18</v>
      </c>
      <c r="E31" s="21"/>
      <c r="F31" s="21"/>
      <c r="G31" s="154">
        <f t="shared" si="1"/>
        <v>15636.18</v>
      </c>
      <c r="H31" s="151">
        <v>1</v>
      </c>
      <c r="I31" s="200">
        <v>1821.04</v>
      </c>
      <c r="J31" s="134"/>
      <c r="K31" s="60"/>
    </row>
    <row r="32" spans="1:11" ht="63">
      <c r="A32" s="46"/>
      <c r="B32" s="174" t="s">
        <v>43</v>
      </c>
      <c r="C32" s="246" t="s">
        <v>801</v>
      </c>
      <c r="D32" s="22">
        <v>28084.11</v>
      </c>
      <c r="E32" s="22"/>
      <c r="F32" s="22"/>
      <c r="G32" s="154">
        <f t="shared" si="1"/>
        <v>28084.11</v>
      </c>
      <c r="H32" s="152">
        <v>1</v>
      </c>
      <c r="I32" s="201">
        <v>17303.36</v>
      </c>
      <c r="J32" s="135"/>
      <c r="K32" s="60"/>
    </row>
    <row r="33" spans="1:11" ht="94.5">
      <c r="A33" s="46"/>
      <c r="B33" s="174" t="s">
        <v>44</v>
      </c>
      <c r="C33" s="246" t="s">
        <v>802</v>
      </c>
      <c r="D33" s="22">
        <v>10579.74</v>
      </c>
      <c r="E33" s="22"/>
      <c r="F33" s="22"/>
      <c r="G33" s="154">
        <f t="shared" si="1"/>
        <v>10579.74</v>
      </c>
      <c r="H33" s="152">
        <v>1</v>
      </c>
      <c r="I33" s="201">
        <v>1729.6200000000001</v>
      </c>
      <c r="J33" s="135"/>
      <c r="K33" s="60"/>
    </row>
    <row r="34" spans="1:11" ht="15.75">
      <c r="A34" s="46"/>
      <c r="C34" s="117" t="s">
        <v>176</v>
      </c>
      <c r="D34" s="26">
        <f>SUM(D26:D33)</f>
        <v>310073.3</v>
      </c>
      <c r="E34" s="26">
        <f>SUM(E26:E33)</f>
        <v>0</v>
      </c>
      <c r="F34" s="26">
        <f>SUM(F26:F33)</f>
        <v>0</v>
      </c>
      <c r="G34" s="26">
        <f>SUM(G26:G33)</f>
        <v>310073.3</v>
      </c>
      <c r="H34" s="140">
        <f>(H26*G26)+(H27*G27)+(H28*G28)+(H29*G29)+(H30*G30)+(H31*G31)+(H32*G32)+(H33*G33)</f>
        <v>310073.3</v>
      </c>
      <c r="I34" s="140">
        <f>SUM(I26:I33)</f>
        <v>262788.12</v>
      </c>
      <c r="J34" s="135"/>
      <c r="K34" s="62"/>
    </row>
    <row r="35" spans="1:11" ht="51" customHeight="1">
      <c r="A35" s="46"/>
      <c r="B35" s="117" t="s">
        <v>6</v>
      </c>
      <c r="C35" s="302" t="s">
        <v>803</v>
      </c>
      <c r="D35" s="276"/>
      <c r="E35" s="276"/>
      <c r="F35" s="276"/>
      <c r="G35" s="276"/>
      <c r="H35" s="276"/>
      <c r="I35" s="277"/>
      <c r="J35" s="276"/>
      <c r="K35" s="59"/>
    </row>
    <row r="36" spans="1:11" ht="94.5">
      <c r="A36" s="46"/>
      <c r="B36" s="174" t="s">
        <v>47</v>
      </c>
      <c r="C36" s="245" t="s">
        <v>804</v>
      </c>
      <c r="D36" s="21">
        <v>31636.18</v>
      </c>
      <c r="E36" s="21"/>
      <c r="F36" s="21"/>
      <c r="G36" s="154">
        <f>SUM(D36:F36)</f>
        <v>31636.18</v>
      </c>
      <c r="H36" s="151">
        <v>1</v>
      </c>
      <c r="I36" s="200">
        <v>25957.859999999997</v>
      </c>
      <c r="J36" s="134"/>
      <c r="K36" s="60"/>
    </row>
    <row r="37" spans="1:11" ht="94.5">
      <c r="A37" s="46"/>
      <c r="B37" s="174" t="s">
        <v>48</v>
      </c>
      <c r="C37" s="245" t="s">
        <v>805</v>
      </c>
      <c r="D37" s="21">
        <v>17522.18</v>
      </c>
      <c r="E37" s="21"/>
      <c r="F37" s="21"/>
      <c r="G37" s="154">
        <f t="shared" ref="G37:G43" si="2">SUM(D37:F37)</f>
        <v>17522.18</v>
      </c>
      <c r="H37" s="151">
        <v>1</v>
      </c>
      <c r="I37" s="200">
        <v>18737.22</v>
      </c>
      <c r="J37" s="134"/>
      <c r="K37" s="60"/>
    </row>
    <row r="38" spans="1:11" ht="94.5">
      <c r="A38" s="46"/>
      <c r="B38" s="174" t="s">
        <v>49</v>
      </c>
      <c r="C38" s="245" t="s">
        <v>806</v>
      </c>
      <c r="D38" s="21">
        <v>60207.57</v>
      </c>
      <c r="E38" s="21"/>
      <c r="F38" s="21"/>
      <c r="G38" s="154">
        <f t="shared" si="2"/>
        <v>60207.57</v>
      </c>
      <c r="H38" s="151">
        <v>1</v>
      </c>
      <c r="I38" s="200">
        <v>79182.87</v>
      </c>
      <c r="J38" s="134"/>
      <c r="K38" s="60"/>
    </row>
    <row r="39" spans="1:11" ht="110.25">
      <c r="A39" s="46"/>
      <c r="B39" s="174" t="s">
        <v>50</v>
      </c>
      <c r="C39" s="245" t="s">
        <v>807</v>
      </c>
      <c r="D39" s="21">
        <v>45921.89</v>
      </c>
      <c r="E39" s="21"/>
      <c r="F39" s="21"/>
      <c r="G39" s="154">
        <f t="shared" si="2"/>
        <v>45921.89</v>
      </c>
      <c r="H39" s="151">
        <v>1</v>
      </c>
      <c r="I39" s="200">
        <v>69094.91</v>
      </c>
      <c r="J39" s="134"/>
      <c r="K39" s="60"/>
    </row>
    <row r="40" spans="1:11" s="46" customFormat="1" ht="15.75">
      <c r="B40" s="174" t="s">
        <v>51</v>
      </c>
      <c r="C40" s="19"/>
      <c r="D40" s="21"/>
      <c r="E40" s="21"/>
      <c r="F40" s="21"/>
      <c r="G40" s="154">
        <f t="shared" si="2"/>
        <v>0</v>
      </c>
      <c r="H40" s="151"/>
      <c r="I40" s="200"/>
      <c r="J40" s="134"/>
      <c r="K40" s="60"/>
    </row>
    <row r="41" spans="1:11" s="46" customFormat="1" ht="15.75">
      <c r="B41" s="174" t="s">
        <v>52</v>
      </c>
      <c r="C41" s="19"/>
      <c r="D41" s="21"/>
      <c r="E41" s="21"/>
      <c r="F41" s="21"/>
      <c r="G41" s="154">
        <f t="shared" si="2"/>
        <v>0</v>
      </c>
      <c r="H41" s="151"/>
      <c r="I41" s="200"/>
      <c r="J41" s="134"/>
      <c r="K41" s="60"/>
    </row>
    <row r="42" spans="1:11" s="46" customFormat="1" ht="15.75">
      <c r="A42" s="45"/>
      <c r="B42" s="174" t="s">
        <v>53</v>
      </c>
      <c r="C42" s="55"/>
      <c r="D42" s="22"/>
      <c r="E42" s="22"/>
      <c r="F42" s="22"/>
      <c r="G42" s="154">
        <f t="shared" si="2"/>
        <v>0</v>
      </c>
      <c r="H42" s="152"/>
      <c r="I42" s="201"/>
      <c r="J42" s="135"/>
      <c r="K42" s="60"/>
    </row>
    <row r="43" spans="1:11" ht="15.75">
      <c r="B43" s="174" t="s">
        <v>54</v>
      </c>
      <c r="C43" s="55"/>
      <c r="D43" s="22"/>
      <c r="E43" s="22"/>
      <c r="F43" s="22"/>
      <c r="G43" s="154">
        <f t="shared" si="2"/>
        <v>0</v>
      </c>
      <c r="H43" s="152"/>
      <c r="I43" s="201"/>
      <c r="J43" s="135"/>
      <c r="K43" s="60"/>
    </row>
    <row r="44" spans="1:11" ht="15.75">
      <c r="C44" s="117" t="s">
        <v>176</v>
      </c>
      <c r="D44" s="26">
        <f>SUM(D36:D43)</f>
        <v>155287.82</v>
      </c>
      <c r="E44" s="26">
        <f>SUM(E36:E43)</f>
        <v>0</v>
      </c>
      <c r="F44" s="26">
        <f>SUM(F36:F43)</f>
        <v>0</v>
      </c>
      <c r="G44" s="26">
        <f>SUM(G36:G43)</f>
        <v>155287.82</v>
      </c>
      <c r="H44" s="140">
        <f>(H36*G36)+(H37*G37)+(H38*G38)+(H39*G39)+(H40*G40)+(H41*G41)+(H42*G42)+(H43*G43)</f>
        <v>155287.82</v>
      </c>
      <c r="I44" s="140">
        <f>SUM(I36:I43)</f>
        <v>192972.86</v>
      </c>
      <c r="J44" s="135"/>
      <c r="K44" s="62"/>
    </row>
    <row r="45" spans="1:11" ht="51" customHeight="1">
      <c r="B45" s="117" t="s">
        <v>55</v>
      </c>
      <c r="C45" s="276"/>
      <c r="D45" s="276"/>
      <c r="E45" s="276"/>
      <c r="F45" s="276"/>
      <c r="G45" s="276"/>
      <c r="H45" s="276"/>
      <c r="I45" s="277"/>
      <c r="J45" s="276"/>
      <c r="K45" s="59"/>
    </row>
    <row r="46" spans="1:11" ht="15.75">
      <c r="B46" s="174" t="s">
        <v>56</v>
      </c>
      <c r="C46" s="19"/>
      <c r="D46" s="21"/>
      <c r="E46" s="21"/>
      <c r="F46" s="21"/>
      <c r="G46" s="154">
        <f>SUM(D46:F46)</f>
        <v>0</v>
      </c>
      <c r="H46" s="151"/>
      <c r="I46" s="200"/>
      <c r="J46" s="134"/>
      <c r="K46" s="60"/>
    </row>
    <row r="47" spans="1:11" ht="15.75">
      <c r="B47" s="174" t="s">
        <v>57</v>
      </c>
      <c r="C47" s="19"/>
      <c r="D47" s="21"/>
      <c r="E47" s="21"/>
      <c r="F47" s="21"/>
      <c r="G47" s="154">
        <f t="shared" ref="G47:G53" si="3">SUM(D47:F47)</f>
        <v>0</v>
      </c>
      <c r="H47" s="151"/>
      <c r="I47" s="200"/>
      <c r="J47" s="134"/>
      <c r="K47" s="60"/>
    </row>
    <row r="48" spans="1:11" ht="15.75">
      <c r="B48" s="174" t="s">
        <v>58</v>
      </c>
      <c r="C48" s="19"/>
      <c r="D48" s="21"/>
      <c r="E48" s="21"/>
      <c r="F48" s="21"/>
      <c r="G48" s="154">
        <f t="shared" si="3"/>
        <v>0</v>
      </c>
      <c r="H48" s="151"/>
      <c r="I48" s="200"/>
      <c r="J48" s="134"/>
      <c r="K48" s="60"/>
    </row>
    <row r="49" spans="1:11" ht="15.75">
      <c r="B49" s="174" t="s">
        <v>59</v>
      </c>
      <c r="C49" s="19"/>
      <c r="D49" s="21"/>
      <c r="E49" s="21"/>
      <c r="F49" s="21"/>
      <c r="G49" s="154">
        <f t="shared" si="3"/>
        <v>0</v>
      </c>
      <c r="H49" s="151"/>
      <c r="I49" s="200"/>
      <c r="J49" s="134"/>
      <c r="K49" s="60"/>
    </row>
    <row r="50" spans="1:11" ht="15.75">
      <c r="B50" s="174" t="s">
        <v>60</v>
      </c>
      <c r="C50" s="19"/>
      <c r="D50" s="21"/>
      <c r="E50" s="21"/>
      <c r="F50" s="21"/>
      <c r="G50" s="154">
        <f t="shared" si="3"/>
        <v>0</v>
      </c>
      <c r="H50" s="151"/>
      <c r="I50" s="200"/>
      <c r="J50" s="134"/>
      <c r="K50" s="60"/>
    </row>
    <row r="51" spans="1:11" ht="15.75">
      <c r="A51" s="46"/>
      <c r="B51" s="174" t="s">
        <v>61</v>
      </c>
      <c r="C51" s="19"/>
      <c r="D51" s="21"/>
      <c r="E51" s="21"/>
      <c r="F51" s="21"/>
      <c r="G51" s="154">
        <f t="shared" si="3"/>
        <v>0</v>
      </c>
      <c r="H51" s="151"/>
      <c r="I51" s="200"/>
      <c r="J51" s="134"/>
      <c r="K51" s="60"/>
    </row>
    <row r="52" spans="1:11" s="46" customFormat="1" ht="15.75">
      <c r="A52" s="45"/>
      <c r="B52" s="174" t="s">
        <v>62</v>
      </c>
      <c r="C52" s="55"/>
      <c r="D52" s="22"/>
      <c r="E52" s="22"/>
      <c r="F52" s="22"/>
      <c r="G52" s="154">
        <f t="shared" si="3"/>
        <v>0</v>
      </c>
      <c r="H52" s="152"/>
      <c r="I52" s="201"/>
      <c r="J52" s="135"/>
      <c r="K52" s="60"/>
    </row>
    <row r="53" spans="1:11" ht="15.75">
      <c r="B53" s="174" t="s">
        <v>63</v>
      </c>
      <c r="C53" s="55"/>
      <c r="D53" s="22"/>
      <c r="E53" s="22"/>
      <c r="F53" s="22"/>
      <c r="G53" s="154">
        <f t="shared" si="3"/>
        <v>0</v>
      </c>
      <c r="H53" s="152"/>
      <c r="I53" s="201"/>
      <c r="J53" s="135"/>
      <c r="K53" s="60"/>
    </row>
    <row r="54" spans="1:11" ht="15.7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c r="B55" s="13"/>
      <c r="C55" s="14"/>
      <c r="D55" s="12"/>
      <c r="E55" s="12"/>
      <c r="F55" s="12"/>
      <c r="G55" s="12"/>
      <c r="H55" s="12"/>
      <c r="I55" s="12"/>
      <c r="J55" s="12"/>
      <c r="K55" s="61"/>
    </row>
    <row r="56" spans="1:11" ht="51" customHeight="1">
      <c r="B56" s="117" t="s">
        <v>7</v>
      </c>
      <c r="C56" s="311" t="s">
        <v>808</v>
      </c>
      <c r="D56" s="311"/>
      <c r="E56" s="311"/>
      <c r="F56" s="311"/>
      <c r="G56" s="311"/>
      <c r="H56" s="311"/>
      <c r="I56" s="306"/>
      <c r="J56" s="311"/>
      <c r="K56" s="20"/>
    </row>
    <row r="57" spans="1:11" ht="51" customHeight="1">
      <c r="B57" s="117" t="s">
        <v>67</v>
      </c>
      <c r="C57" s="302" t="s">
        <v>809</v>
      </c>
      <c r="D57" s="276"/>
      <c r="E57" s="276"/>
      <c r="F57" s="276"/>
      <c r="G57" s="276"/>
      <c r="H57" s="276"/>
      <c r="I57" s="277"/>
      <c r="J57" s="276"/>
      <c r="K57" s="59"/>
    </row>
    <row r="58" spans="1:11" ht="63">
      <c r="B58" s="174" t="s">
        <v>69</v>
      </c>
      <c r="C58" s="245" t="s">
        <v>810</v>
      </c>
      <c r="D58" s="21"/>
      <c r="E58" s="21">
        <f>'[1]Report for Submission'!$E58</f>
        <v>19458</v>
      </c>
      <c r="F58" s="21"/>
      <c r="G58" s="154">
        <f>SUM(D58:F58)</f>
        <v>19458</v>
      </c>
      <c r="H58" s="151">
        <v>0.6</v>
      </c>
      <c r="I58" s="200">
        <v>17753.66</v>
      </c>
      <c r="J58" s="134"/>
      <c r="K58" s="60"/>
    </row>
    <row r="59" spans="1:11" ht="63">
      <c r="B59" s="174" t="s">
        <v>68</v>
      </c>
      <c r="C59" s="245" t="s">
        <v>811</v>
      </c>
      <c r="D59" s="21"/>
      <c r="E59" s="21">
        <f>'[1]Report for Submission'!$E59</f>
        <v>19458</v>
      </c>
      <c r="F59" s="21"/>
      <c r="G59" s="154">
        <f t="shared" ref="G59:G65" si="4">SUM(D59:F59)</f>
        <v>19458</v>
      </c>
      <c r="H59" s="151">
        <v>0.6</v>
      </c>
      <c r="I59" s="200">
        <v>17753.66</v>
      </c>
      <c r="J59" s="134"/>
      <c r="K59" s="60"/>
    </row>
    <row r="60" spans="1:11" ht="63">
      <c r="B60" s="174" t="s">
        <v>70</v>
      </c>
      <c r="C60" s="245" t="s">
        <v>812</v>
      </c>
      <c r="D60" s="21"/>
      <c r="E60" s="21">
        <f>'[1]Report for Submission'!$E60</f>
        <v>19458</v>
      </c>
      <c r="F60" s="21"/>
      <c r="G60" s="154">
        <f t="shared" si="4"/>
        <v>19458</v>
      </c>
      <c r="H60" s="151">
        <v>0.6</v>
      </c>
      <c r="I60" s="200">
        <v>17753.66</v>
      </c>
      <c r="J60" s="134"/>
      <c r="K60" s="60"/>
    </row>
    <row r="61" spans="1:11" ht="15.75">
      <c r="B61" s="174" t="s">
        <v>71</v>
      </c>
      <c r="C61" s="19"/>
      <c r="D61" s="21"/>
      <c r="E61" s="21"/>
      <c r="F61" s="21"/>
      <c r="G61" s="154">
        <f t="shared" si="4"/>
        <v>0</v>
      </c>
      <c r="H61" s="151"/>
      <c r="I61" s="200"/>
      <c r="J61" s="134"/>
      <c r="K61" s="60"/>
    </row>
    <row r="62" spans="1:11" ht="15.75">
      <c r="B62" s="174" t="s">
        <v>72</v>
      </c>
      <c r="C62" s="19"/>
      <c r="D62" s="21"/>
      <c r="E62" s="21"/>
      <c r="F62" s="21"/>
      <c r="G62" s="154">
        <f t="shared" si="4"/>
        <v>0</v>
      </c>
      <c r="H62" s="151"/>
      <c r="I62" s="200"/>
      <c r="J62" s="134"/>
      <c r="K62" s="60"/>
    </row>
    <row r="63" spans="1:11" ht="15.75">
      <c r="B63" s="174" t="s">
        <v>73</v>
      </c>
      <c r="C63" s="19"/>
      <c r="D63" s="21"/>
      <c r="E63" s="21"/>
      <c r="F63" s="21"/>
      <c r="G63" s="154">
        <f t="shared" si="4"/>
        <v>0</v>
      </c>
      <c r="H63" s="151"/>
      <c r="I63" s="200"/>
      <c r="J63" s="134"/>
      <c r="K63" s="60"/>
    </row>
    <row r="64" spans="1:11" ht="15.75">
      <c r="A64" s="46"/>
      <c r="B64" s="174" t="s">
        <v>74</v>
      </c>
      <c r="C64" s="55"/>
      <c r="D64" s="22"/>
      <c r="E64" s="22"/>
      <c r="F64" s="22"/>
      <c r="G64" s="154">
        <f t="shared" si="4"/>
        <v>0</v>
      </c>
      <c r="H64" s="152"/>
      <c r="I64" s="201"/>
      <c r="J64" s="135"/>
      <c r="K64" s="60"/>
    </row>
    <row r="65" spans="1:11" s="46" customFormat="1" ht="15.75">
      <c r="B65" s="174" t="s">
        <v>75</v>
      </c>
      <c r="C65" s="55"/>
      <c r="D65" s="22"/>
      <c r="E65" s="22"/>
      <c r="F65" s="22"/>
      <c r="G65" s="154">
        <f t="shared" si="4"/>
        <v>0</v>
      </c>
      <c r="H65" s="152"/>
      <c r="I65" s="201"/>
      <c r="J65" s="135"/>
      <c r="K65" s="60"/>
    </row>
    <row r="66" spans="1:11" s="46" customFormat="1" ht="15.75">
      <c r="A66" s="45"/>
      <c r="B66" s="45"/>
      <c r="C66" s="117" t="s">
        <v>176</v>
      </c>
      <c r="D66" s="23">
        <f>SUM(D58:D65)</f>
        <v>0</v>
      </c>
      <c r="E66" s="23">
        <f>SUM(E58:E65)</f>
        <v>58374</v>
      </c>
      <c r="F66" s="23">
        <f>SUM(F58:F65)</f>
        <v>0</v>
      </c>
      <c r="G66" s="26">
        <f>SUM(G58:G65)</f>
        <v>58374</v>
      </c>
      <c r="H66" s="140">
        <f>(H58*G58)+(H59*G59)+(H60*G60)+(H61*G61)+(H62*G62)+(H63*G63)+(H64*G64)+(H65*G65)</f>
        <v>35024.399999999994</v>
      </c>
      <c r="I66" s="140">
        <f>SUM(I58:I65)</f>
        <v>53260.979999999996</v>
      </c>
      <c r="J66" s="135"/>
      <c r="K66" s="62"/>
    </row>
    <row r="67" spans="1:11" ht="51" customHeight="1">
      <c r="B67" s="117" t="s">
        <v>76</v>
      </c>
      <c r="C67" s="302" t="s">
        <v>813</v>
      </c>
      <c r="D67" s="276"/>
      <c r="E67" s="276"/>
      <c r="F67" s="276"/>
      <c r="G67" s="276"/>
      <c r="H67" s="276"/>
      <c r="I67" s="277"/>
      <c r="J67" s="276"/>
      <c r="K67" s="59"/>
    </row>
    <row r="68" spans="1:11" ht="63">
      <c r="B68" s="174" t="s">
        <v>77</v>
      </c>
      <c r="C68" s="245" t="s">
        <v>814</v>
      </c>
      <c r="D68" s="21">
        <v>16902.53</v>
      </c>
      <c r="E68" s="21">
        <f>'[1]Report for Submission'!$E68</f>
        <v>25944</v>
      </c>
      <c r="F68" s="21"/>
      <c r="G68" s="154">
        <f>SUM(D68:F68)</f>
        <v>42846.53</v>
      </c>
      <c r="H68" s="151">
        <v>0.8</v>
      </c>
      <c r="I68" s="200">
        <v>37990.43</v>
      </c>
      <c r="J68" s="274"/>
      <c r="K68" s="60"/>
    </row>
    <row r="69" spans="1:11" ht="47.25">
      <c r="B69" s="174" t="s">
        <v>78</v>
      </c>
      <c r="C69" s="245" t="s">
        <v>815</v>
      </c>
      <c r="D69" s="21"/>
      <c r="E69" s="21">
        <f>'[1]Report for Submission'!$E69</f>
        <v>25944</v>
      </c>
      <c r="F69" s="21"/>
      <c r="G69" s="154">
        <f t="shared" ref="G69:G75" si="5">SUM(D69:F69)</f>
        <v>25944</v>
      </c>
      <c r="H69" s="151">
        <v>0.9</v>
      </c>
      <c r="I69" s="200">
        <v>25436.94</v>
      </c>
      <c r="J69" s="134"/>
      <c r="K69" s="60"/>
    </row>
    <row r="70" spans="1:11" ht="47.25">
      <c r="B70" s="174" t="s">
        <v>79</v>
      </c>
      <c r="C70" s="245" t="s">
        <v>816</v>
      </c>
      <c r="D70" s="21"/>
      <c r="E70" s="21">
        <f>'[1]Report for Submission'!$E70</f>
        <v>23997</v>
      </c>
      <c r="F70" s="21"/>
      <c r="G70" s="154">
        <f t="shared" si="5"/>
        <v>23997</v>
      </c>
      <c r="H70" s="151">
        <v>0.8</v>
      </c>
      <c r="I70" s="200">
        <v>23528.29</v>
      </c>
      <c r="J70" s="134"/>
      <c r="K70" s="60"/>
    </row>
    <row r="71" spans="1:11" ht="15.75">
      <c r="B71" s="174" t="s">
        <v>80</v>
      </c>
      <c r="C71" s="19"/>
      <c r="D71" s="21"/>
      <c r="E71" s="21"/>
      <c r="F71" s="21"/>
      <c r="G71" s="154">
        <f t="shared" si="5"/>
        <v>0</v>
      </c>
      <c r="H71" s="151"/>
      <c r="I71" s="200"/>
      <c r="J71" s="134"/>
      <c r="K71" s="60"/>
    </row>
    <row r="72" spans="1:11" ht="15.75">
      <c r="B72" s="174" t="s">
        <v>81</v>
      </c>
      <c r="C72" s="19"/>
      <c r="D72" s="21"/>
      <c r="E72" s="21"/>
      <c r="F72" s="21"/>
      <c r="G72" s="154">
        <f t="shared" si="5"/>
        <v>0</v>
      </c>
      <c r="H72" s="151"/>
      <c r="I72" s="200"/>
      <c r="J72" s="134"/>
      <c r="K72" s="60"/>
    </row>
    <row r="73" spans="1:11" ht="15.75">
      <c r="B73" s="174" t="s">
        <v>82</v>
      </c>
      <c r="C73" s="19"/>
      <c r="D73" s="21"/>
      <c r="E73" s="21"/>
      <c r="F73" s="21"/>
      <c r="G73" s="154">
        <f t="shared" si="5"/>
        <v>0</v>
      </c>
      <c r="H73" s="151"/>
      <c r="I73" s="200"/>
      <c r="J73" s="134"/>
      <c r="K73" s="60"/>
    </row>
    <row r="74" spans="1:11" ht="15.75">
      <c r="B74" s="174" t="s">
        <v>83</v>
      </c>
      <c r="C74" s="55"/>
      <c r="D74" s="22"/>
      <c r="E74" s="22"/>
      <c r="F74" s="22"/>
      <c r="G74" s="154">
        <f t="shared" si="5"/>
        <v>0</v>
      </c>
      <c r="H74" s="152"/>
      <c r="I74" s="201"/>
      <c r="J74" s="135"/>
      <c r="K74" s="60"/>
    </row>
    <row r="75" spans="1:11" ht="15.75">
      <c r="B75" s="174" t="s">
        <v>84</v>
      </c>
      <c r="C75" s="55"/>
      <c r="D75" s="22"/>
      <c r="E75" s="22"/>
      <c r="F75" s="22"/>
      <c r="G75" s="154">
        <f t="shared" si="5"/>
        <v>0</v>
      </c>
      <c r="H75" s="152"/>
      <c r="I75" s="201"/>
      <c r="J75" s="135"/>
      <c r="K75" s="60"/>
    </row>
    <row r="76" spans="1:11" ht="15.75">
      <c r="C76" s="117" t="s">
        <v>176</v>
      </c>
      <c r="D76" s="26">
        <f>SUM(D68:D75)</f>
        <v>16902.53</v>
      </c>
      <c r="E76" s="26">
        <f>SUM(E68:E75)</f>
        <v>75885</v>
      </c>
      <c r="F76" s="26">
        <f>SUM(F68:F75)</f>
        <v>0</v>
      </c>
      <c r="G76" s="26">
        <f>SUM(G68:G75)</f>
        <v>92787.53</v>
      </c>
      <c r="H76" s="140">
        <f>(H68*G68)+(H69*G69)+(H70*G70)+(H71*G71)+(H72*G72)+(H73*G73)+(H74*G74)+(H75*G75)</f>
        <v>76824.424000000014</v>
      </c>
      <c r="I76" s="207">
        <f>SUM(I68:I75)</f>
        <v>86955.66</v>
      </c>
      <c r="J76" s="135"/>
      <c r="K76" s="62"/>
    </row>
    <row r="77" spans="1:11" ht="51" customHeight="1">
      <c r="B77" s="117" t="s">
        <v>85</v>
      </c>
      <c r="C77" s="302" t="s">
        <v>817</v>
      </c>
      <c r="D77" s="276"/>
      <c r="E77" s="276"/>
      <c r="F77" s="276"/>
      <c r="G77" s="276"/>
      <c r="H77" s="276"/>
      <c r="I77" s="277"/>
      <c r="J77" s="276"/>
      <c r="K77" s="59"/>
    </row>
    <row r="78" spans="1:11" ht="31.5">
      <c r="B78" s="174" t="s">
        <v>86</v>
      </c>
      <c r="C78" s="245" t="s">
        <v>818</v>
      </c>
      <c r="D78" s="21"/>
      <c r="E78" s="21">
        <f>'[1]Report for Submission'!$E78</f>
        <v>6486</v>
      </c>
      <c r="F78" s="21"/>
      <c r="G78" s="154">
        <f>SUM(D78:F78)</f>
        <v>6486</v>
      </c>
      <c r="H78" s="151">
        <v>1</v>
      </c>
      <c r="I78" s="200">
        <v>7176.74</v>
      </c>
      <c r="J78" s="134"/>
      <c r="K78" s="60"/>
    </row>
    <row r="79" spans="1:11" ht="31.5">
      <c r="B79" s="174" t="s">
        <v>87</v>
      </c>
      <c r="C79" s="245" t="s">
        <v>819</v>
      </c>
      <c r="D79" s="21"/>
      <c r="E79" s="21">
        <f>'[1]Report for Submission'!$E79</f>
        <v>18585</v>
      </c>
      <c r="F79" s="21"/>
      <c r="G79" s="154">
        <f t="shared" ref="G79:G85" si="6">SUM(D79:F79)</f>
        <v>18585</v>
      </c>
      <c r="H79" s="151">
        <v>1</v>
      </c>
      <c r="I79" s="200">
        <v>21254.26</v>
      </c>
      <c r="J79" s="134"/>
      <c r="K79" s="60"/>
    </row>
    <row r="80" spans="1:11" ht="31.5">
      <c r="B80" s="174" t="s">
        <v>88</v>
      </c>
      <c r="C80" s="245" t="s">
        <v>820</v>
      </c>
      <c r="D80" s="21"/>
      <c r="E80" s="21">
        <f>'[1]Report for Submission'!$E80</f>
        <v>6486</v>
      </c>
      <c r="F80" s="21"/>
      <c r="G80" s="154">
        <f t="shared" si="6"/>
        <v>6486</v>
      </c>
      <c r="H80" s="151">
        <v>1</v>
      </c>
      <c r="I80" s="200">
        <v>7176.74</v>
      </c>
      <c r="J80" s="134"/>
      <c r="K80" s="60"/>
    </row>
    <row r="81" spans="1:11" ht="15.75">
      <c r="A81" s="46"/>
      <c r="B81" s="174" t="s">
        <v>89</v>
      </c>
      <c r="C81" s="19"/>
      <c r="D81" s="21"/>
      <c r="E81" s="21"/>
      <c r="F81" s="21"/>
      <c r="G81" s="154">
        <f t="shared" si="6"/>
        <v>0</v>
      </c>
      <c r="H81" s="151"/>
      <c r="I81" s="200"/>
      <c r="J81" s="134"/>
      <c r="K81" s="60"/>
    </row>
    <row r="82" spans="1:11" s="46" customFormat="1" ht="15.75">
      <c r="A82" s="45"/>
      <c r="B82" s="174" t="s">
        <v>90</v>
      </c>
      <c r="C82" s="19"/>
      <c r="D82" s="21"/>
      <c r="E82" s="21"/>
      <c r="F82" s="21"/>
      <c r="G82" s="154">
        <f t="shared" si="6"/>
        <v>0</v>
      </c>
      <c r="H82" s="151"/>
      <c r="I82" s="200"/>
      <c r="J82" s="134"/>
      <c r="K82" s="60"/>
    </row>
    <row r="83" spans="1:11" ht="15.75">
      <c r="B83" s="174" t="s">
        <v>91</v>
      </c>
      <c r="C83" s="19"/>
      <c r="D83" s="21"/>
      <c r="E83" s="21"/>
      <c r="F83" s="21"/>
      <c r="G83" s="154">
        <f t="shared" si="6"/>
        <v>0</v>
      </c>
      <c r="H83" s="151"/>
      <c r="I83" s="200"/>
      <c r="J83" s="134"/>
      <c r="K83" s="60"/>
    </row>
    <row r="84" spans="1:11" ht="15.75">
      <c r="B84" s="174" t="s">
        <v>92</v>
      </c>
      <c r="C84" s="55"/>
      <c r="D84" s="22"/>
      <c r="E84" s="22"/>
      <c r="F84" s="22"/>
      <c r="G84" s="154">
        <f t="shared" si="6"/>
        <v>0</v>
      </c>
      <c r="H84" s="152"/>
      <c r="I84" s="201"/>
      <c r="J84" s="135"/>
      <c r="K84" s="60"/>
    </row>
    <row r="85" spans="1:11" ht="15.75">
      <c r="B85" s="174" t="s">
        <v>93</v>
      </c>
      <c r="C85" s="55"/>
      <c r="D85" s="22"/>
      <c r="E85" s="22"/>
      <c r="F85" s="22"/>
      <c r="G85" s="154">
        <f t="shared" si="6"/>
        <v>0</v>
      </c>
      <c r="H85" s="152"/>
      <c r="I85" s="201"/>
      <c r="J85" s="135"/>
      <c r="K85" s="60"/>
    </row>
    <row r="86" spans="1:11" ht="15.75">
      <c r="C86" s="117" t="s">
        <v>176</v>
      </c>
      <c r="D86" s="26">
        <f>SUM(D78:D85)</f>
        <v>0</v>
      </c>
      <c r="E86" s="26">
        <f>SUM(E78:E85)</f>
        <v>31557</v>
      </c>
      <c r="F86" s="26">
        <f>SUM(F78:F85)</f>
        <v>0</v>
      </c>
      <c r="G86" s="26">
        <f>SUM(G78:G85)</f>
        <v>31557</v>
      </c>
      <c r="H86" s="140">
        <f>(H78*G78)+(H79*G79)+(H80*G80)+(H81*G81)+(H82*G82)+(H83*G83)+(H84*G84)+(H85*G85)</f>
        <v>31557</v>
      </c>
      <c r="I86" s="207">
        <f>SUM(I78:I85)</f>
        <v>35607.74</v>
      </c>
      <c r="J86" s="135"/>
      <c r="K86" s="62"/>
    </row>
    <row r="87" spans="1:11" ht="51" customHeight="1">
      <c r="B87" s="117" t="s">
        <v>102</v>
      </c>
      <c r="C87" s="302" t="s">
        <v>821</v>
      </c>
      <c r="D87" s="276"/>
      <c r="E87" s="276"/>
      <c r="F87" s="276"/>
      <c r="G87" s="276"/>
      <c r="H87" s="276"/>
      <c r="I87" s="277"/>
      <c r="J87" s="276"/>
      <c r="K87" s="59"/>
    </row>
    <row r="88" spans="1:11" ht="31.5">
      <c r="B88" s="174" t="s">
        <v>94</v>
      </c>
      <c r="C88" s="245" t="s">
        <v>822</v>
      </c>
      <c r="D88" s="21"/>
      <c r="E88" s="21">
        <f>'[1]Report for Submission'!$E88</f>
        <v>15500</v>
      </c>
      <c r="F88" s="21"/>
      <c r="G88" s="154">
        <f>SUM(D88:F88)</f>
        <v>15500</v>
      </c>
      <c r="H88" s="151">
        <v>0.8</v>
      </c>
      <c r="I88" s="200">
        <v>17549.02</v>
      </c>
      <c r="J88" s="134"/>
      <c r="K88" s="60"/>
    </row>
    <row r="89" spans="1:11" ht="63">
      <c r="B89" s="174" t="s">
        <v>95</v>
      </c>
      <c r="C89" s="245" t="s">
        <v>823</v>
      </c>
      <c r="D89" s="21"/>
      <c r="E89" s="21">
        <f>'[1]Report for Submission'!$E89</f>
        <v>161310</v>
      </c>
      <c r="F89" s="21"/>
      <c r="G89" s="154">
        <f t="shared" ref="G89:G95" si="7">SUM(D89:F89)</f>
        <v>161310</v>
      </c>
      <c r="H89" s="151">
        <v>0.75</v>
      </c>
      <c r="I89" s="200">
        <v>161035.33000000002</v>
      </c>
      <c r="J89" s="134"/>
      <c r="K89" s="60"/>
    </row>
    <row r="90" spans="1:11" ht="63">
      <c r="B90" s="174" t="s">
        <v>96</v>
      </c>
      <c r="C90" s="245" t="s">
        <v>824</v>
      </c>
      <c r="D90" s="21"/>
      <c r="E90" s="21">
        <f>'[1]Report for Submission'!$E90</f>
        <v>118664</v>
      </c>
      <c r="F90" s="21"/>
      <c r="G90" s="154">
        <f t="shared" si="7"/>
        <v>118664</v>
      </c>
      <c r="H90" s="151">
        <v>0.8</v>
      </c>
      <c r="I90" s="200">
        <v>113650.20000000001</v>
      </c>
      <c r="J90" s="134"/>
      <c r="K90" s="60"/>
    </row>
    <row r="91" spans="1:11" ht="15.75">
      <c r="B91" s="174" t="s">
        <v>97</v>
      </c>
      <c r="C91" s="19"/>
      <c r="D91" s="21"/>
      <c r="E91" s="21"/>
      <c r="F91" s="21"/>
      <c r="G91" s="154">
        <f t="shared" si="7"/>
        <v>0</v>
      </c>
      <c r="H91" s="151"/>
      <c r="I91" s="200"/>
      <c r="J91" s="134"/>
      <c r="K91" s="60"/>
    </row>
    <row r="92" spans="1:11" ht="15.75">
      <c r="B92" s="174" t="s">
        <v>98</v>
      </c>
      <c r="C92" s="19"/>
      <c r="D92" s="21"/>
      <c r="E92" s="21"/>
      <c r="F92" s="21"/>
      <c r="G92" s="154">
        <f t="shared" si="7"/>
        <v>0</v>
      </c>
      <c r="H92" s="151"/>
      <c r="I92" s="200"/>
      <c r="J92" s="134"/>
      <c r="K92" s="60"/>
    </row>
    <row r="93" spans="1:11" ht="15.75">
      <c r="B93" s="174" t="s">
        <v>99</v>
      </c>
      <c r="C93" s="19"/>
      <c r="D93" s="21"/>
      <c r="E93" s="21"/>
      <c r="F93" s="21"/>
      <c r="G93" s="154">
        <f t="shared" si="7"/>
        <v>0</v>
      </c>
      <c r="H93" s="151"/>
      <c r="I93" s="200"/>
      <c r="J93" s="134"/>
      <c r="K93" s="60"/>
    </row>
    <row r="94" spans="1:11" ht="15.75">
      <c r="B94" s="174" t="s">
        <v>100</v>
      </c>
      <c r="C94" s="55"/>
      <c r="D94" s="22"/>
      <c r="E94" s="22"/>
      <c r="F94" s="22"/>
      <c r="G94" s="154">
        <f t="shared" si="7"/>
        <v>0</v>
      </c>
      <c r="H94" s="152"/>
      <c r="I94" s="201"/>
      <c r="J94" s="135"/>
      <c r="K94" s="60"/>
    </row>
    <row r="95" spans="1:11" ht="15.75">
      <c r="B95" s="174" t="s">
        <v>101</v>
      </c>
      <c r="C95" s="55"/>
      <c r="D95" s="22"/>
      <c r="E95" s="22"/>
      <c r="F95" s="22"/>
      <c r="G95" s="154">
        <f t="shared" si="7"/>
        <v>0</v>
      </c>
      <c r="H95" s="152"/>
      <c r="I95" s="201"/>
      <c r="J95" s="135"/>
      <c r="K95" s="60"/>
    </row>
    <row r="96" spans="1:11" ht="15.75">
      <c r="C96" s="117" t="s">
        <v>176</v>
      </c>
      <c r="D96" s="23">
        <f>SUM(D88:D95)</f>
        <v>0</v>
      </c>
      <c r="E96" s="23">
        <f>SUM(E88:E95)</f>
        <v>295474</v>
      </c>
      <c r="F96" s="23">
        <f>SUM(F88:F95)</f>
        <v>0</v>
      </c>
      <c r="G96" s="23">
        <f>SUM(G88:G95)</f>
        <v>295474</v>
      </c>
      <c r="H96" s="140">
        <f>(H88*G88)+(H89*G89)+(H90*G90)+(H91*G91)+(H92*G92)+(H93*G93)+(H94*G94)+(H95*G95)</f>
        <v>228313.7</v>
      </c>
      <c r="I96" s="207">
        <f>SUM(I88:I95)</f>
        <v>292234.55000000005</v>
      </c>
      <c r="J96" s="135"/>
      <c r="K96" s="62"/>
    </row>
    <row r="97" spans="2:11" ht="15.75" customHeight="1">
      <c r="B97" s="7"/>
      <c r="C97" s="13"/>
      <c r="D97" s="28"/>
      <c r="E97" s="28"/>
      <c r="F97" s="28"/>
      <c r="G97" s="28"/>
      <c r="H97" s="28"/>
      <c r="I97" s="28"/>
      <c r="J97" s="13"/>
      <c r="K97" s="4"/>
    </row>
    <row r="98" spans="2:11" ht="51" customHeight="1">
      <c r="B98" s="117" t="s">
        <v>103</v>
      </c>
      <c r="C98" s="312"/>
      <c r="D98" s="312"/>
      <c r="E98" s="312"/>
      <c r="F98" s="312"/>
      <c r="G98" s="312"/>
      <c r="H98" s="312"/>
      <c r="I98" s="306"/>
      <c r="J98" s="312"/>
      <c r="K98" s="20"/>
    </row>
    <row r="99" spans="2:11" ht="51" customHeight="1">
      <c r="B99" s="117" t="s">
        <v>104</v>
      </c>
      <c r="C99" s="276"/>
      <c r="D99" s="276"/>
      <c r="E99" s="276"/>
      <c r="F99" s="276"/>
      <c r="G99" s="276"/>
      <c r="H99" s="276"/>
      <c r="I99" s="277"/>
      <c r="J99" s="276"/>
      <c r="K99" s="59"/>
    </row>
    <row r="100" spans="2:11" ht="15.75">
      <c r="B100" s="174" t="s">
        <v>105</v>
      </c>
      <c r="C100" s="19"/>
      <c r="D100" s="21"/>
      <c r="E100" s="21"/>
      <c r="F100" s="21"/>
      <c r="G100" s="154">
        <f>SUM(D100:F100)</f>
        <v>0</v>
      </c>
      <c r="H100" s="151"/>
      <c r="I100" s="200"/>
      <c r="J100" s="134"/>
      <c r="K100" s="60"/>
    </row>
    <row r="101" spans="2:11" ht="15.75">
      <c r="B101" s="174" t="s">
        <v>106</v>
      </c>
      <c r="C101" s="19"/>
      <c r="D101" s="21"/>
      <c r="E101" s="21"/>
      <c r="F101" s="21"/>
      <c r="G101" s="154">
        <f t="shared" ref="G101:G107" si="8">SUM(D101:F101)</f>
        <v>0</v>
      </c>
      <c r="H101" s="151"/>
      <c r="I101" s="200"/>
      <c r="J101" s="134"/>
      <c r="K101" s="60"/>
    </row>
    <row r="102" spans="2:11" ht="15.75">
      <c r="B102" s="174" t="s">
        <v>107</v>
      </c>
      <c r="C102" s="19"/>
      <c r="D102" s="21"/>
      <c r="E102" s="21"/>
      <c r="F102" s="21"/>
      <c r="G102" s="154">
        <f t="shared" si="8"/>
        <v>0</v>
      </c>
      <c r="H102" s="151"/>
      <c r="I102" s="200"/>
      <c r="J102" s="134"/>
      <c r="K102" s="60"/>
    </row>
    <row r="103" spans="2:11" ht="15.75">
      <c r="B103" s="174" t="s">
        <v>108</v>
      </c>
      <c r="C103" s="19"/>
      <c r="D103" s="21"/>
      <c r="E103" s="21"/>
      <c r="F103" s="21"/>
      <c r="G103" s="154">
        <f t="shared" si="8"/>
        <v>0</v>
      </c>
      <c r="H103" s="151"/>
      <c r="I103" s="200"/>
      <c r="J103" s="134"/>
      <c r="K103" s="60"/>
    </row>
    <row r="104" spans="2:11" ht="15.75">
      <c r="B104" s="174" t="s">
        <v>109</v>
      </c>
      <c r="C104" s="19"/>
      <c r="D104" s="21"/>
      <c r="E104" s="21"/>
      <c r="F104" s="21"/>
      <c r="G104" s="154">
        <f t="shared" si="8"/>
        <v>0</v>
      </c>
      <c r="H104" s="151"/>
      <c r="I104" s="200"/>
      <c r="J104" s="134"/>
      <c r="K104" s="60"/>
    </row>
    <row r="105" spans="2:11" ht="15.75">
      <c r="B105" s="174" t="s">
        <v>110</v>
      </c>
      <c r="C105" s="19"/>
      <c r="D105" s="21"/>
      <c r="E105" s="21"/>
      <c r="F105" s="21"/>
      <c r="G105" s="154">
        <f t="shared" si="8"/>
        <v>0</v>
      </c>
      <c r="H105" s="151"/>
      <c r="I105" s="200"/>
      <c r="J105" s="134"/>
      <c r="K105" s="60"/>
    </row>
    <row r="106" spans="2:11" ht="15.75">
      <c r="B106" s="174" t="s">
        <v>111</v>
      </c>
      <c r="C106" s="55"/>
      <c r="D106" s="22"/>
      <c r="E106" s="22"/>
      <c r="F106" s="22"/>
      <c r="G106" s="154">
        <f t="shared" si="8"/>
        <v>0</v>
      </c>
      <c r="H106" s="152"/>
      <c r="I106" s="201"/>
      <c r="J106" s="135"/>
      <c r="K106" s="60"/>
    </row>
    <row r="107" spans="2:11" ht="15.75">
      <c r="B107" s="174" t="s">
        <v>112</v>
      </c>
      <c r="C107" s="55"/>
      <c r="D107" s="22"/>
      <c r="E107" s="22"/>
      <c r="F107" s="22"/>
      <c r="G107" s="154">
        <f t="shared" si="8"/>
        <v>0</v>
      </c>
      <c r="H107" s="152"/>
      <c r="I107" s="201"/>
      <c r="J107" s="135"/>
      <c r="K107" s="60"/>
    </row>
    <row r="108" spans="2:11" ht="15.7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customHeight="1">
      <c r="B109" s="117" t="s">
        <v>8</v>
      </c>
      <c r="C109" s="276"/>
      <c r="D109" s="276"/>
      <c r="E109" s="276"/>
      <c r="F109" s="276"/>
      <c r="G109" s="276"/>
      <c r="H109" s="276"/>
      <c r="I109" s="277"/>
      <c r="J109" s="276"/>
      <c r="K109" s="59"/>
    </row>
    <row r="110" spans="2:11" ht="15.75">
      <c r="B110" s="174" t="s">
        <v>113</v>
      </c>
      <c r="C110" s="19"/>
      <c r="D110" s="21"/>
      <c r="E110" s="21"/>
      <c r="F110" s="21"/>
      <c r="G110" s="154">
        <f>SUM(D110:F110)</f>
        <v>0</v>
      </c>
      <c r="H110" s="151"/>
      <c r="I110" s="200"/>
      <c r="J110" s="134"/>
      <c r="K110" s="60"/>
    </row>
    <row r="111" spans="2:11" ht="15.75">
      <c r="B111" s="174" t="s">
        <v>114</v>
      </c>
      <c r="C111" s="19"/>
      <c r="D111" s="21"/>
      <c r="E111" s="21"/>
      <c r="F111" s="21"/>
      <c r="G111" s="154">
        <f t="shared" ref="G111:G117" si="9">SUM(D111:F111)</f>
        <v>0</v>
      </c>
      <c r="H111" s="151"/>
      <c r="I111" s="200"/>
      <c r="J111" s="134"/>
      <c r="K111" s="60"/>
    </row>
    <row r="112" spans="2:11" ht="15.75">
      <c r="B112" s="174" t="s">
        <v>115</v>
      </c>
      <c r="C112" s="19"/>
      <c r="D112" s="21"/>
      <c r="E112" s="21"/>
      <c r="F112" s="21"/>
      <c r="G112" s="154">
        <f t="shared" si="9"/>
        <v>0</v>
      </c>
      <c r="H112" s="151"/>
      <c r="I112" s="200"/>
      <c r="J112" s="134"/>
      <c r="K112" s="60"/>
    </row>
    <row r="113" spans="2:11" ht="15.75">
      <c r="B113" s="174" t="s">
        <v>116</v>
      </c>
      <c r="C113" s="19"/>
      <c r="D113" s="21"/>
      <c r="E113" s="21"/>
      <c r="F113" s="21"/>
      <c r="G113" s="154">
        <f t="shared" si="9"/>
        <v>0</v>
      </c>
      <c r="H113" s="151"/>
      <c r="I113" s="200"/>
      <c r="J113" s="134"/>
      <c r="K113" s="60"/>
    </row>
    <row r="114" spans="2:11" ht="15.75">
      <c r="B114" s="174" t="s">
        <v>117</v>
      </c>
      <c r="C114" s="19"/>
      <c r="D114" s="21"/>
      <c r="E114" s="21"/>
      <c r="F114" s="21"/>
      <c r="G114" s="154">
        <f t="shared" si="9"/>
        <v>0</v>
      </c>
      <c r="H114" s="151"/>
      <c r="I114" s="200"/>
      <c r="J114" s="134"/>
      <c r="K114" s="60"/>
    </row>
    <row r="115" spans="2:11" ht="15.75">
      <c r="B115" s="174" t="s">
        <v>118</v>
      </c>
      <c r="C115" s="19"/>
      <c r="D115" s="21"/>
      <c r="E115" s="21"/>
      <c r="F115" s="21"/>
      <c r="G115" s="154">
        <f t="shared" si="9"/>
        <v>0</v>
      </c>
      <c r="H115" s="151"/>
      <c r="I115" s="200"/>
      <c r="J115" s="134"/>
      <c r="K115" s="60"/>
    </row>
    <row r="116" spans="2:11" ht="15.75">
      <c r="B116" s="174" t="s">
        <v>119</v>
      </c>
      <c r="C116" s="55"/>
      <c r="D116" s="22"/>
      <c r="E116" s="22"/>
      <c r="F116" s="22"/>
      <c r="G116" s="154">
        <f t="shared" si="9"/>
        <v>0</v>
      </c>
      <c r="H116" s="152"/>
      <c r="I116" s="201"/>
      <c r="J116" s="135"/>
      <c r="K116" s="60"/>
    </row>
    <row r="117" spans="2:11" ht="15.75">
      <c r="B117" s="174" t="s">
        <v>120</v>
      </c>
      <c r="C117" s="55"/>
      <c r="D117" s="22"/>
      <c r="E117" s="22"/>
      <c r="F117" s="22"/>
      <c r="G117" s="154">
        <f t="shared" si="9"/>
        <v>0</v>
      </c>
      <c r="H117" s="152"/>
      <c r="I117" s="201"/>
      <c r="J117" s="135"/>
      <c r="K117" s="60"/>
    </row>
    <row r="118" spans="2:11" ht="15.7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customHeight="1">
      <c r="B119" s="117" t="s">
        <v>121</v>
      </c>
      <c r="C119" s="276"/>
      <c r="D119" s="276"/>
      <c r="E119" s="276"/>
      <c r="F119" s="276"/>
      <c r="G119" s="276"/>
      <c r="H119" s="276"/>
      <c r="I119" s="277"/>
      <c r="J119" s="276"/>
      <c r="K119" s="59"/>
    </row>
    <row r="120" spans="2:11" ht="15.75">
      <c r="B120" s="174" t="s">
        <v>122</v>
      </c>
      <c r="C120" s="19"/>
      <c r="D120" s="21"/>
      <c r="E120" s="21"/>
      <c r="F120" s="21"/>
      <c r="G120" s="154">
        <f>SUM(D120:F120)</f>
        <v>0</v>
      </c>
      <c r="H120" s="151"/>
      <c r="I120" s="200"/>
      <c r="J120" s="134"/>
      <c r="K120" s="60"/>
    </row>
    <row r="121" spans="2:11" ht="15.75">
      <c r="B121" s="174" t="s">
        <v>123</v>
      </c>
      <c r="C121" s="19"/>
      <c r="D121" s="21"/>
      <c r="E121" s="21"/>
      <c r="F121" s="21"/>
      <c r="G121" s="154">
        <f t="shared" ref="G121:G127" si="10">SUM(D121:F121)</f>
        <v>0</v>
      </c>
      <c r="H121" s="151"/>
      <c r="I121" s="200"/>
      <c r="J121" s="134"/>
      <c r="K121" s="60"/>
    </row>
    <row r="122" spans="2:11" ht="15.75">
      <c r="B122" s="174" t="s">
        <v>124</v>
      </c>
      <c r="C122" s="19"/>
      <c r="D122" s="21"/>
      <c r="E122" s="21"/>
      <c r="F122" s="21"/>
      <c r="G122" s="154">
        <f t="shared" si="10"/>
        <v>0</v>
      </c>
      <c r="H122" s="151"/>
      <c r="I122" s="200"/>
      <c r="J122" s="134"/>
      <c r="K122" s="60"/>
    </row>
    <row r="123" spans="2:11" ht="15.75">
      <c r="B123" s="174" t="s">
        <v>125</v>
      </c>
      <c r="C123" s="19"/>
      <c r="D123" s="21"/>
      <c r="E123" s="21"/>
      <c r="F123" s="21"/>
      <c r="G123" s="154">
        <f t="shared" si="10"/>
        <v>0</v>
      </c>
      <c r="H123" s="151"/>
      <c r="I123" s="200"/>
      <c r="J123" s="134"/>
      <c r="K123" s="60"/>
    </row>
    <row r="124" spans="2:11" ht="15.75">
      <c r="B124" s="174" t="s">
        <v>126</v>
      </c>
      <c r="C124" s="19"/>
      <c r="D124" s="21"/>
      <c r="E124" s="21"/>
      <c r="F124" s="21"/>
      <c r="G124" s="154">
        <f t="shared" si="10"/>
        <v>0</v>
      </c>
      <c r="H124" s="151"/>
      <c r="I124" s="200"/>
      <c r="J124" s="134"/>
      <c r="K124" s="60"/>
    </row>
    <row r="125" spans="2:11" ht="15.75">
      <c r="B125" s="174" t="s">
        <v>127</v>
      </c>
      <c r="C125" s="19"/>
      <c r="D125" s="21"/>
      <c r="E125" s="21"/>
      <c r="F125" s="21"/>
      <c r="G125" s="154">
        <f t="shared" si="10"/>
        <v>0</v>
      </c>
      <c r="H125" s="151"/>
      <c r="I125" s="200"/>
      <c r="J125" s="134"/>
      <c r="K125" s="60"/>
    </row>
    <row r="126" spans="2:11" ht="15.75">
      <c r="B126" s="174" t="s">
        <v>128</v>
      </c>
      <c r="C126" s="55"/>
      <c r="D126" s="22"/>
      <c r="E126" s="22"/>
      <c r="F126" s="22"/>
      <c r="G126" s="154">
        <f t="shared" si="10"/>
        <v>0</v>
      </c>
      <c r="H126" s="152"/>
      <c r="I126" s="201"/>
      <c r="J126" s="135"/>
      <c r="K126" s="60"/>
    </row>
    <row r="127" spans="2:11" ht="15.75">
      <c r="B127" s="174" t="s">
        <v>129</v>
      </c>
      <c r="C127" s="55"/>
      <c r="D127" s="22"/>
      <c r="E127" s="22"/>
      <c r="F127" s="22"/>
      <c r="G127" s="154">
        <f t="shared" si="10"/>
        <v>0</v>
      </c>
      <c r="H127" s="152"/>
      <c r="I127" s="201"/>
      <c r="J127" s="135"/>
      <c r="K127" s="60"/>
    </row>
    <row r="128" spans="2:11" ht="15.7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customHeight="1">
      <c r="B129" s="117" t="s">
        <v>130</v>
      </c>
      <c r="C129" s="276"/>
      <c r="D129" s="276"/>
      <c r="E129" s="276"/>
      <c r="F129" s="276"/>
      <c r="G129" s="276"/>
      <c r="H129" s="276"/>
      <c r="I129" s="277"/>
      <c r="J129" s="276"/>
      <c r="K129" s="59"/>
    </row>
    <row r="130" spans="2:11" ht="15.75">
      <c r="B130" s="174" t="s">
        <v>131</v>
      </c>
      <c r="C130" s="19"/>
      <c r="D130" s="21"/>
      <c r="E130" s="21"/>
      <c r="F130" s="21"/>
      <c r="G130" s="154">
        <f>SUM(D130:F130)</f>
        <v>0</v>
      </c>
      <c r="H130" s="151"/>
      <c r="I130" s="200"/>
      <c r="J130" s="134"/>
      <c r="K130" s="60"/>
    </row>
    <row r="131" spans="2:11" ht="15.75">
      <c r="B131" s="174" t="s">
        <v>132</v>
      </c>
      <c r="C131" s="19"/>
      <c r="D131" s="21"/>
      <c r="E131" s="21"/>
      <c r="F131" s="21"/>
      <c r="G131" s="154">
        <f t="shared" ref="G131:G137" si="11">SUM(D131:F131)</f>
        <v>0</v>
      </c>
      <c r="H131" s="151"/>
      <c r="I131" s="200"/>
      <c r="J131" s="134"/>
      <c r="K131" s="60"/>
    </row>
    <row r="132" spans="2:11" ht="15.75">
      <c r="B132" s="174" t="s">
        <v>133</v>
      </c>
      <c r="C132" s="19"/>
      <c r="D132" s="21"/>
      <c r="E132" s="21"/>
      <c r="F132" s="21"/>
      <c r="G132" s="154">
        <f t="shared" si="11"/>
        <v>0</v>
      </c>
      <c r="H132" s="151"/>
      <c r="I132" s="200"/>
      <c r="J132" s="134"/>
      <c r="K132" s="60"/>
    </row>
    <row r="133" spans="2:11" ht="15.75">
      <c r="B133" s="174" t="s">
        <v>134</v>
      </c>
      <c r="C133" s="19"/>
      <c r="D133" s="21"/>
      <c r="E133" s="21"/>
      <c r="F133" s="21"/>
      <c r="G133" s="154">
        <f t="shared" si="11"/>
        <v>0</v>
      </c>
      <c r="H133" s="151"/>
      <c r="I133" s="200"/>
      <c r="J133" s="134"/>
      <c r="K133" s="60"/>
    </row>
    <row r="134" spans="2:11" ht="15.75">
      <c r="B134" s="174" t="s">
        <v>135</v>
      </c>
      <c r="C134" s="19"/>
      <c r="D134" s="21"/>
      <c r="E134" s="21"/>
      <c r="F134" s="21"/>
      <c r="G134" s="154">
        <f t="shared" si="11"/>
        <v>0</v>
      </c>
      <c r="H134" s="151"/>
      <c r="I134" s="200"/>
      <c r="J134" s="134"/>
      <c r="K134" s="60"/>
    </row>
    <row r="135" spans="2:11" ht="15.75">
      <c r="B135" s="174" t="s">
        <v>136</v>
      </c>
      <c r="C135" s="19"/>
      <c r="D135" s="21"/>
      <c r="E135" s="21"/>
      <c r="F135" s="21"/>
      <c r="G135" s="154">
        <f t="shared" si="11"/>
        <v>0</v>
      </c>
      <c r="H135" s="151"/>
      <c r="I135" s="200"/>
      <c r="J135" s="134"/>
      <c r="K135" s="60"/>
    </row>
    <row r="136" spans="2:11" ht="15.75">
      <c r="B136" s="174" t="s">
        <v>137</v>
      </c>
      <c r="C136" s="55"/>
      <c r="D136" s="22"/>
      <c r="E136" s="22"/>
      <c r="F136" s="22"/>
      <c r="G136" s="154">
        <f t="shared" si="11"/>
        <v>0</v>
      </c>
      <c r="H136" s="152"/>
      <c r="I136" s="201"/>
      <c r="J136" s="135"/>
      <c r="K136" s="60"/>
    </row>
    <row r="137" spans="2:11" ht="15.75">
      <c r="B137" s="174" t="s">
        <v>138</v>
      </c>
      <c r="C137" s="55"/>
      <c r="D137" s="22"/>
      <c r="E137" s="22"/>
      <c r="F137" s="22"/>
      <c r="G137" s="154">
        <f t="shared" si="11"/>
        <v>0</v>
      </c>
      <c r="H137" s="152"/>
      <c r="I137" s="201"/>
      <c r="J137" s="135"/>
      <c r="K137" s="60"/>
    </row>
    <row r="138" spans="2:11" ht="15.7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c r="B139" s="7"/>
      <c r="C139" s="13"/>
      <c r="D139" s="28"/>
      <c r="E139" s="28"/>
      <c r="F139" s="28"/>
      <c r="G139" s="28"/>
      <c r="H139" s="28"/>
      <c r="I139" s="28"/>
      <c r="J139" s="88"/>
      <c r="K139" s="4"/>
    </row>
    <row r="140" spans="2:11" ht="51" customHeight="1">
      <c r="B140" s="117" t="s">
        <v>139</v>
      </c>
      <c r="C140" s="312"/>
      <c r="D140" s="312"/>
      <c r="E140" s="312"/>
      <c r="F140" s="312"/>
      <c r="G140" s="312"/>
      <c r="H140" s="312"/>
      <c r="I140" s="306"/>
      <c r="J140" s="312"/>
      <c r="K140" s="20"/>
    </row>
    <row r="141" spans="2:11" ht="51" customHeight="1">
      <c r="B141" s="117" t="s">
        <v>140</v>
      </c>
      <c r="C141" s="276"/>
      <c r="D141" s="276"/>
      <c r="E141" s="276"/>
      <c r="F141" s="276"/>
      <c r="G141" s="276"/>
      <c r="H141" s="276"/>
      <c r="I141" s="277"/>
      <c r="J141" s="276"/>
      <c r="K141" s="59"/>
    </row>
    <row r="142" spans="2:11" ht="15.75">
      <c r="B142" s="174" t="s">
        <v>141</v>
      </c>
      <c r="C142" s="19"/>
      <c r="D142" s="21"/>
      <c r="E142" s="21"/>
      <c r="F142" s="21"/>
      <c r="G142" s="154">
        <f>SUM(D142:F142)</f>
        <v>0</v>
      </c>
      <c r="H142" s="151"/>
      <c r="I142" s="200"/>
      <c r="J142" s="134"/>
      <c r="K142" s="60"/>
    </row>
    <row r="143" spans="2:11" ht="15.75">
      <c r="B143" s="174" t="s">
        <v>142</v>
      </c>
      <c r="C143" s="19"/>
      <c r="D143" s="21"/>
      <c r="E143" s="21"/>
      <c r="F143" s="21"/>
      <c r="G143" s="154">
        <f t="shared" ref="G143:G149" si="12">SUM(D143:F143)</f>
        <v>0</v>
      </c>
      <c r="H143" s="151"/>
      <c r="I143" s="200"/>
      <c r="J143" s="134"/>
      <c r="K143" s="60"/>
    </row>
    <row r="144" spans="2:11" ht="15.75">
      <c r="B144" s="174" t="s">
        <v>143</v>
      </c>
      <c r="C144" s="19"/>
      <c r="D144" s="21"/>
      <c r="E144" s="21"/>
      <c r="F144" s="21"/>
      <c r="G144" s="154">
        <f t="shared" si="12"/>
        <v>0</v>
      </c>
      <c r="H144" s="151"/>
      <c r="I144" s="200"/>
      <c r="J144" s="134"/>
      <c r="K144" s="60"/>
    </row>
    <row r="145" spans="2:11" ht="15.75">
      <c r="B145" s="174" t="s">
        <v>144</v>
      </c>
      <c r="C145" s="19"/>
      <c r="D145" s="21"/>
      <c r="E145" s="21"/>
      <c r="F145" s="21"/>
      <c r="G145" s="154">
        <f t="shared" si="12"/>
        <v>0</v>
      </c>
      <c r="H145" s="151"/>
      <c r="I145" s="200"/>
      <c r="J145" s="134"/>
      <c r="K145" s="60"/>
    </row>
    <row r="146" spans="2:11" ht="15.75">
      <c r="B146" s="174" t="s">
        <v>145</v>
      </c>
      <c r="C146" s="19"/>
      <c r="D146" s="21"/>
      <c r="E146" s="21"/>
      <c r="F146" s="21"/>
      <c r="G146" s="154">
        <f t="shared" si="12"/>
        <v>0</v>
      </c>
      <c r="H146" s="151"/>
      <c r="I146" s="200"/>
      <c r="J146" s="134"/>
      <c r="K146" s="60"/>
    </row>
    <row r="147" spans="2:11" ht="15.75">
      <c r="B147" s="174" t="s">
        <v>146</v>
      </c>
      <c r="C147" s="19"/>
      <c r="D147" s="21"/>
      <c r="E147" s="21"/>
      <c r="F147" s="21"/>
      <c r="G147" s="154">
        <f t="shared" si="12"/>
        <v>0</v>
      </c>
      <c r="H147" s="151"/>
      <c r="I147" s="200"/>
      <c r="J147" s="134"/>
      <c r="K147" s="60"/>
    </row>
    <row r="148" spans="2:11" ht="15.75">
      <c r="B148" s="174" t="s">
        <v>147</v>
      </c>
      <c r="C148" s="55"/>
      <c r="D148" s="22"/>
      <c r="E148" s="22"/>
      <c r="F148" s="22"/>
      <c r="G148" s="154">
        <f t="shared" si="12"/>
        <v>0</v>
      </c>
      <c r="H148" s="152"/>
      <c r="I148" s="201"/>
      <c r="J148" s="135"/>
      <c r="K148" s="60"/>
    </row>
    <row r="149" spans="2:11" ht="15.75">
      <c r="B149" s="174" t="s">
        <v>148</v>
      </c>
      <c r="C149" s="55"/>
      <c r="D149" s="22"/>
      <c r="E149" s="22"/>
      <c r="F149" s="22"/>
      <c r="G149" s="154">
        <f t="shared" si="12"/>
        <v>0</v>
      </c>
      <c r="H149" s="152"/>
      <c r="I149" s="201"/>
      <c r="J149" s="135"/>
      <c r="K149" s="60"/>
    </row>
    <row r="150" spans="2:11" ht="15.7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c r="B151" s="117" t="s">
        <v>149</v>
      </c>
      <c r="C151" s="276"/>
      <c r="D151" s="276"/>
      <c r="E151" s="276"/>
      <c r="F151" s="276"/>
      <c r="G151" s="276"/>
      <c r="H151" s="276"/>
      <c r="I151" s="277"/>
      <c r="J151" s="276"/>
      <c r="K151" s="59"/>
    </row>
    <row r="152" spans="2:11" ht="15.75">
      <c r="B152" s="174" t="s">
        <v>150</v>
      </c>
      <c r="C152" s="19"/>
      <c r="D152" s="21"/>
      <c r="E152" s="21"/>
      <c r="F152" s="21"/>
      <c r="G152" s="154">
        <f>SUM(D152:F152)</f>
        <v>0</v>
      </c>
      <c r="H152" s="151"/>
      <c r="I152" s="200"/>
      <c r="J152" s="134"/>
      <c r="K152" s="60"/>
    </row>
    <row r="153" spans="2:11" ht="15.75">
      <c r="B153" s="174" t="s">
        <v>151</v>
      </c>
      <c r="C153" s="19"/>
      <c r="D153" s="21"/>
      <c r="E153" s="21"/>
      <c r="F153" s="21"/>
      <c r="G153" s="154">
        <f t="shared" ref="G153:G159" si="13">SUM(D153:F153)</f>
        <v>0</v>
      </c>
      <c r="H153" s="151"/>
      <c r="I153" s="200"/>
      <c r="J153" s="134"/>
      <c r="K153" s="60"/>
    </row>
    <row r="154" spans="2:11" ht="15.75">
      <c r="B154" s="174" t="s">
        <v>152</v>
      </c>
      <c r="C154" s="19"/>
      <c r="D154" s="21"/>
      <c r="E154" s="21"/>
      <c r="F154" s="21"/>
      <c r="G154" s="154">
        <f t="shared" si="13"/>
        <v>0</v>
      </c>
      <c r="H154" s="151"/>
      <c r="I154" s="200"/>
      <c r="J154" s="134"/>
      <c r="K154" s="60"/>
    </row>
    <row r="155" spans="2:11" ht="15.75">
      <c r="B155" s="174" t="s">
        <v>153</v>
      </c>
      <c r="C155" s="19"/>
      <c r="D155" s="21"/>
      <c r="E155" s="21"/>
      <c r="F155" s="21"/>
      <c r="G155" s="154">
        <f t="shared" si="13"/>
        <v>0</v>
      </c>
      <c r="H155" s="151"/>
      <c r="I155" s="200"/>
      <c r="J155" s="134"/>
      <c r="K155" s="60"/>
    </row>
    <row r="156" spans="2:11" ht="15.75">
      <c r="B156" s="174" t="s">
        <v>154</v>
      </c>
      <c r="C156" s="19"/>
      <c r="D156" s="21"/>
      <c r="E156" s="21"/>
      <c r="F156" s="21"/>
      <c r="G156" s="154">
        <f t="shared" si="13"/>
        <v>0</v>
      </c>
      <c r="H156" s="151"/>
      <c r="I156" s="200"/>
      <c r="J156" s="134"/>
      <c r="K156" s="60"/>
    </row>
    <row r="157" spans="2:11" ht="15.75">
      <c r="B157" s="174" t="s">
        <v>155</v>
      </c>
      <c r="C157" s="19"/>
      <c r="D157" s="21"/>
      <c r="E157" s="21"/>
      <c r="F157" s="21"/>
      <c r="G157" s="154">
        <f t="shared" si="13"/>
        <v>0</v>
      </c>
      <c r="H157" s="151"/>
      <c r="I157" s="200"/>
      <c r="J157" s="134"/>
      <c r="K157" s="60"/>
    </row>
    <row r="158" spans="2:11" ht="15.75">
      <c r="B158" s="174" t="s">
        <v>156</v>
      </c>
      <c r="C158" s="55"/>
      <c r="D158" s="22"/>
      <c r="E158" s="22"/>
      <c r="F158" s="22"/>
      <c r="G158" s="154">
        <f t="shared" si="13"/>
        <v>0</v>
      </c>
      <c r="H158" s="152"/>
      <c r="I158" s="201"/>
      <c r="J158" s="135"/>
      <c r="K158" s="60"/>
    </row>
    <row r="159" spans="2:11" ht="15.75">
      <c r="B159" s="174" t="s">
        <v>157</v>
      </c>
      <c r="C159" s="55"/>
      <c r="D159" s="22"/>
      <c r="E159" s="22"/>
      <c r="F159" s="22"/>
      <c r="G159" s="154">
        <f t="shared" si="13"/>
        <v>0</v>
      </c>
      <c r="H159" s="152"/>
      <c r="I159" s="201"/>
      <c r="J159" s="135"/>
      <c r="K159" s="60"/>
    </row>
    <row r="160" spans="2:11" ht="15.7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c r="B161" s="117" t="s">
        <v>158</v>
      </c>
      <c r="C161" s="276"/>
      <c r="D161" s="276"/>
      <c r="E161" s="276"/>
      <c r="F161" s="276"/>
      <c r="G161" s="276"/>
      <c r="H161" s="276"/>
      <c r="I161" s="277"/>
      <c r="J161" s="276"/>
      <c r="K161" s="59"/>
    </row>
    <row r="162" spans="2:11" ht="15.75">
      <c r="B162" s="174" t="s">
        <v>159</v>
      </c>
      <c r="C162" s="19"/>
      <c r="D162" s="21"/>
      <c r="E162" s="21"/>
      <c r="F162" s="21"/>
      <c r="G162" s="154">
        <f>SUM(D162:F162)</f>
        <v>0</v>
      </c>
      <c r="H162" s="151"/>
      <c r="I162" s="200"/>
      <c r="J162" s="134"/>
      <c r="K162" s="60"/>
    </row>
    <row r="163" spans="2:11" ht="15.75">
      <c r="B163" s="174" t="s">
        <v>160</v>
      </c>
      <c r="C163" s="19"/>
      <c r="D163" s="21"/>
      <c r="E163" s="21"/>
      <c r="F163" s="21"/>
      <c r="G163" s="154">
        <f t="shared" ref="G163:G169" si="14">SUM(D163:F163)</f>
        <v>0</v>
      </c>
      <c r="H163" s="151"/>
      <c r="I163" s="200"/>
      <c r="J163" s="134"/>
      <c r="K163" s="60"/>
    </row>
    <row r="164" spans="2:11" ht="15.75">
      <c r="B164" s="174" t="s">
        <v>161</v>
      </c>
      <c r="C164" s="19"/>
      <c r="D164" s="21"/>
      <c r="E164" s="21"/>
      <c r="F164" s="21"/>
      <c r="G164" s="154">
        <f t="shared" si="14"/>
        <v>0</v>
      </c>
      <c r="H164" s="151"/>
      <c r="I164" s="200"/>
      <c r="J164" s="134"/>
      <c r="K164" s="60"/>
    </row>
    <row r="165" spans="2:11" ht="15.75">
      <c r="B165" s="174" t="s">
        <v>162</v>
      </c>
      <c r="C165" s="19"/>
      <c r="D165" s="21"/>
      <c r="E165" s="21"/>
      <c r="F165" s="21"/>
      <c r="G165" s="154">
        <f t="shared" si="14"/>
        <v>0</v>
      </c>
      <c r="H165" s="151"/>
      <c r="I165" s="216"/>
      <c r="J165" s="134"/>
      <c r="K165" s="60"/>
    </row>
    <row r="166" spans="2:11" ht="15.75">
      <c r="B166" s="174" t="s">
        <v>163</v>
      </c>
      <c r="C166" s="19"/>
      <c r="D166" s="21"/>
      <c r="E166" s="21"/>
      <c r="F166" s="21"/>
      <c r="G166" s="154">
        <f t="shared" si="14"/>
        <v>0</v>
      </c>
      <c r="H166" s="151"/>
      <c r="I166" s="200"/>
      <c r="J166" s="134"/>
      <c r="K166" s="60"/>
    </row>
    <row r="167" spans="2:11" ht="15.75">
      <c r="B167" s="174" t="s">
        <v>164</v>
      </c>
      <c r="C167" s="19"/>
      <c r="D167" s="21"/>
      <c r="E167" s="21"/>
      <c r="F167" s="21"/>
      <c r="G167" s="154">
        <f t="shared" si="14"/>
        <v>0</v>
      </c>
      <c r="H167" s="151"/>
      <c r="I167" s="200"/>
      <c r="J167" s="134"/>
      <c r="K167" s="60"/>
    </row>
    <row r="168" spans="2:11" ht="15.75">
      <c r="B168" s="174" t="s">
        <v>165</v>
      </c>
      <c r="C168" s="55"/>
      <c r="D168" s="22"/>
      <c r="E168" s="22"/>
      <c r="F168" s="22"/>
      <c r="G168" s="154">
        <f t="shared" si="14"/>
        <v>0</v>
      </c>
      <c r="H168" s="152"/>
      <c r="I168" s="201"/>
      <c r="J168" s="135"/>
      <c r="K168" s="60"/>
    </row>
    <row r="169" spans="2:11" ht="15.75">
      <c r="B169" s="174" t="s">
        <v>166</v>
      </c>
      <c r="C169" s="55"/>
      <c r="D169" s="22"/>
      <c r="E169" s="22"/>
      <c r="F169" s="22"/>
      <c r="G169" s="154">
        <f t="shared" si="14"/>
        <v>0</v>
      </c>
      <c r="H169" s="152"/>
      <c r="I169" s="201"/>
      <c r="J169" s="135"/>
      <c r="K169" s="60"/>
    </row>
    <row r="170" spans="2:11" ht="15.7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c r="B171" s="117" t="s">
        <v>167</v>
      </c>
      <c r="C171" s="276"/>
      <c r="D171" s="276"/>
      <c r="E171" s="276"/>
      <c r="F171" s="276"/>
      <c r="G171" s="276"/>
      <c r="H171" s="276"/>
      <c r="I171" s="277"/>
      <c r="J171" s="276"/>
      <c r="K171" s="59"/>
    </row>
    <row r="172" spans="2:11" ht="15.75">
      <c r="B172" s="174" t="s">
        <v>168</v>
      </c>
      <c r="C172" s="19"/>
      <c r="D172" s="21"/>
      <c r="E172" s="21"/>
      <c r="F172" s="21"/>
      <c r="G172" s="154">
        <f>SUM(D172:F172)</f>
        <v>0</v>
      </c>
      <c r="H172" s="151"/>
      <c r="I172" s="200"/>
      <c r="J172" s="134"/>
      <c r="K172" s="60"/>
    </row>
    <row r="173" spans="2:11" ht="15.75">
      <c r="B173" s="174" t="s">
        <v>169</v>
      </c>
      <c r="C173" s="19"/>
      <c r="D173" s="21"/>
      <c r="E173" s="21"/>
      <c r="F173" s="21"/>
      <c r="G173" s="154">
        <f t="shared" ref="G173:G179" si="15">SUM(D173:F173)</f>
        <v>0</v>
      </c>
      <c r="H173" s="151"/>
      <c r="I173" s="200"/>
      <c r="J173" s="134"/>
      <c r="K173" s="60"/>
    </row>
    <row r="174" spans="2:11" ht="15.75">
      <c r="B174" s="174" t="s">
        <v>170</v>
      </c>
      <c r="C174" s="19"/>
      <c r="D174" s="21"/>
      <c r="E174" s="21"/>
      <c r="F174" s="21"/>
      <c r="G174" s="154">
        <f t="shared" si="15"/>
        <v>0</v>
      </c>
      <c r="H174" s="151"/>
      <c r="I174" s="200"/>
      <c r="J174" s="134"/>
      <c r="K174" s="60"/>
    </row>
    <row r="175" spans="2:11" ht="15.75">
      <c r="B175" s="174" t="s">
        <v>171</v>
      </c>
      <c r="C175" s="19"/>
      <c r="D175" s="21"/>
      <c r="E175" s="21"/>
      <c r="F175" s="21"/>
      <c r="G175" s="154">
        <f t="shared" si="15"/>
        <v>0</v>
      </c>
      <c r="H175" s="151"/>
      <c r="I175" s="200"/>
      <c r="J175" s="134"/>
      <c r="K175" s="60"/>
    </row>
    <row r="176" spans="2:11" ht="15.75">
      <c r="B176" s="174" t="s">
        <v>172</v>
      </c>
      <c r="C176" s="19"/>
      <c r="D176" s="21"/>
      <c r="E176" s="21"/>
      <c r="F176" s="21"/>
      <c r="G176" s="154">
        <f>SUM(D176:F176)</f>
        <v>0</v>
      </c>
      <c r="H176" s="151"/>
      <c r="I176" s="200"/>
      <c r="J176" s="134"/>
      <c r="K176" s="60"/>
    </row>
    <row r="177" spans="2:11" ht="15.75">
      <c r="B177" s="174" t="s">
        <v>173</v>
      </c>
      <c r="C177" s="19"/>
      <c r="D177" s="21"/>
      <c r="E177" s="21"/>
      <c r="F177" s="21"/>
      <c r="G177" s="154">
        <f t="shared" si="15"/>
        <v>0</v>
      </c>
      <c r="H177" s="151"/>
      <c r="I177" s="200"/>
      <c r="J177" s="134"/>
      <c r="K177" s="60"/>
    </row>
    <row r="178" spans="2:11" ht="15.75">
      <c r="B178" s="174" t="s">
        <v>174</v>
      </c>
      <c r="C178" s="55"/>
      <c r="D178" s="22"/>
      <c r="E178" s="22"/>
      <c r="F178" s="22"/>
      <c r="G178" s="154">
        <f t="shared" si="15"/>
        <v>0</v>
      </c>
      <c r="H178" s="152"/>
      <c r="I178" s="201"/>
      <c r="J178" s="135"/>
      <c r="K178" s="60"/>
    </row>
    <row r="179" spans="2:11" ht="15.75">
      <c r="B179" s="174" t="s">
        <v>175</v>
      </c>
      <c r="C179" s="55"/>
      <c r="D179" s="22"/>
      <c r="E179" s="22"/>
      <c r="F179" s="22"/>
      <c r="G179" s="154">
        <f t="shared" si="15"/>
        <v>0</v>
      </c>
      <c r="H179" s="152"/>
      <c r="I179" s="201"/>
      <c r="J179" s="135"/>
      <c r="K179" s="60"/>
    </row>
    <row r="180" spans="2:11" ht="15.7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c r="B181" s="7"/>
      <c r="C181" s="13"/>
      <c r="D181" s="28"/>
      <c r="E181" s="28"/>
      <c r="F181" s="28"/>
      <c r="G181" s="28"/>
      <c r="H181" s="28"/>
      <c r="I181" s="28"/>
      <c r="J181" s="13"/>
      <c r="K181" s="4"/>
    </row>
    <row r="182" spans="2:11" ht="15.75" customHeight="1">
      <c r="B182" s="7"/>
      <c r="C182" s="13"/>
      <c r="D182" s="28"/>
      <c r="E182" s="28"/>
      <c r="F182" s="28"/>
      <c r="G182" s="28"/>
      <c r="H182" s="28"/>
      <c r="I182" s="28"/>
      <c r="J182" s="13"/>
      <c r="K182" s="4"/>
    </row>
    <row r="183" spans="2:11" ht="63.75" customHeight="1">
      <c r="B183" s="117" t="s">
        <v>553</v>
      </c>
      <c r="C183" s="18"/>
      <c r="D183" s="36">
        <v>80000</v>
      </c>
      <c r="E183" s="36"/>
      <c r="F183" s="36"/>
      <c r="G183" s="141">
        <f>SUM(D183:F183)</f>
        <v>80000</v>
      </c>
      <c r="H183" s="153"/>
      <c r="I183" s="36">
        <v>80031.919999999984</v>
      </c>
      <c r="J183" s="275"/>
      <c r="K183" s="62"/>
    </row>
    <row r="184" spans="2:11" ht="128.25" customHeight="1">
      <c r="B184" s="117" t="s">
        <v>551</v>
      </c>
      <c r="C184" s="18"/>
      <c r="D184" s="36">
        <v>20000</v>
      </c>
      <c r="E184" s="36"/>
      <c r="F184" s="36"/>
      <c r="G184" s="141">
        <f>SUM(D184:F184)</f>
        <v>20000</v>
      </c>
      <c r="H184" s="153">
        <v>0.03</v>
      </c>
      <c r="I184" s="36">
        <v>148726.09</v>
      </c>
      <c r="J184" s="252" t="s">
        <v>830</v>
      </c>
      <c r="K184" s="62"/>
    </row>
    <row r="185" spans="2:11" ht="57" customHeight="1">
      <c r="B185" s="117" t="s">
        <v>554</v>
      </c>
      <c r="C185" s="146"/>
      <c r="D185" s="36">
        <v>46000</v>
      </c>
      <c r="E185" s="36"/>
      <c r="F185" s="36"/>
      <c r="G185" s="141">
        <f>SUM(D185:F185)</f>
        <v>46000</v>
      </c>
      <c r="H185" s="153"/>
      <c r="I185" s="36">
        <v>44559.839999999997</v>
      </c>
      <c r="J185" s="145"/>
      <c r="K185" s="62"/>
    </row>
    <row r="186" spans="2:11" ht="65.25" customHeight="1">
      <c r="B186" s="147" t="s">
        <v>558</v>
      </c>
      <c r="C186" s="18"/>
      <c r="D186" s="36">
        <v>12000</v>
      </c>
      <c r="E186" s="36">
        <v>6000</v>
      </c>
      <c r="F186" s="36"/>
      <c r="G186" s="141">
        <f>SUM(D186:F186)</f>
        <v>18000</v>
      </c>
      <c r="H186" s="153"/>
      <c r="I186" s="36">
        <v>6191.03</v>
      </c>
      <c r="J186" s="145"/>
      <c r="K186" s="62"/>
    </row>
    <row r="187" spans="2:11" ht="21.75" customHeight="1">
      <c r="B187" s="7"/>
      <c r="C187" s="148" t="s">
        <v>552</v>
      </c>
      <c r="D187" s="155">
        <f>SUM(D183:D186)</f>
        <v>158000</v>
      </c>
      <c r="E187" s="155">
        <f>SUM(E183:E186)</f>
        <v>6000</v>
      </c>
      <c r="F187" s="155">
        <f>SUM(F183:F186)</f>
        <v>0</v>
      </c>
      <c r="G187" s="155">
        <f>SUM(G183:G186)</f>
        <v>164000</v>
      </c>
      <c r="H187" s="140">
        <f>(H183*G183)+(H184*G184)+(H185*G185)+(H186*G186)</f>
        <v>600</v>
      </c>
      <c r="I187" s="207">
        <f>SUM(I183:I186)</f>
        <v>279508.88</v>
      </c>
      <c r="J187" s="18"/>
      <c r="K187" s="16"/>
    </row>
    <row r="188" spans="2:11" ht="15.75" customHeight="1">
      <c r="B188" s="7"/>
      <c r="C188" s="13"/>
      <c r="D188" s="28"/>
      <c r="E188" s="28"/>
      <c r="F188" s="28"/>
      <c r="G188" s="28"/>
      <c r="H188" s="28"/>
      <c r="I188" s="28"/>
      <c r="J188" s="13"/>
      <c r="K188" s="16"/>
    </row>
    <row r="189" spans="2:11" ht="15.75" customHeight="1">
      <c r="B189" s="7"/>
      <c r="C189" s="13"/>
      <c r="D189" s="28"/>
      <c r="E189" s="28"/>
      <c r="F189" s="28"/>
      <c r="G189" s="28"/>
      <c r="H189" s="28"/>
      <c r="I189" s="28"/>
      <c r="J189" s="13"/>
      <c r="K189" s="16"/>
    </row>
    <row r="190" spans="2:11" ht="15.75" customHeight="1">
      <c r="B190" s="7"/>
      <c r="C190" s="13"/>
      <c r="D190" s="28"/>
      <c r="E190" s="28"/>
      <c r="F190" s="28"/>
      <c r="G190" s="28"/>
      <c r="H190" s="28"/>
      <c r="I190" s="28"/>
      <c r="J190" s="13"/>
      <c r="K190" s="16"/>
    </row>
    <row r="191" spans="2:11" ht="15.75" customHeight="1">
      <c r="B191" s="7"/>
      <c r="C191" s="13"/>
      <c r="D191" s="28"/>
      <c r="E191" s="28"/>
      <c r="F191" s="28"/>
      <c r="G191" s="28"/>
      <c r="H191" s="28"/>
      <c r="I191" s="28"/>
      <c r="J191" s="13"/>
      <c r="K191" s="16"/>
    </row>
    <row r="192" spans="2:11" ht="15.75" customHeight="1">
      <c r="B192" s="7"/>
      <c r="C192" s="13"/>
      <c r="D192" s="28"/>
      <c r="E192" s="28"/>
      <c r="F192" s="28"/>
      <c r="G192" s="28"/>
      <c r="H192" s="28"/>
      <c r="I192" s="28"/>
      <c r="J192" s="13"/>
      <c r="K192" s="16"/>
    </row>
    <row r="193" spans="2:11" ht="15.75" customHeight="1">
      <c r="B193" s="7"/>
      <c r="C193" s="13"/>
      <c r="D193" s="28"/>
      <c r="E193" s="28"/>
      <c r="F193" s="28"/>
      <c r="G193" s="28"/>
      <c r="H193" s="28"/>
      <c r="I193" s="28"/>
      <c r="J193" s="13"/>
      <c r="K193" s="16"/>
    </row>
    <row r="194" spans="2:11" ht="15.75" customHeight="1" thickBot="1">
      <c r="B194" s="7"/>
      <c r="C194" s="13"/>
      <c r="D194" s="28"/>
      <c r="E194" s="28"/>
      <c r="F194" s="28"/>
      <c r="G194" s="28"/>
      <c r="H194" s="28"/>
      <c r="I194" s="28"/>
      <c r="J194" s="13"/>
      <c r="K194" s="16"/>
    </row>
    <row r="195" spans="2:11" ht="15.75">
      <c r="B195" s="7"/>
      <c r="C195" s="295" t="s">
        <v>19</v>
      </c>
      <c r="D195" s="296"/>
      <c r="E195" s="296"/>
      <c r="F195" s="296"/>
      <c r="G195" s="297"/>
      <c r="H195" s="16"/>
      <c r="I195" s="28"/>
      <c r="J195" s="16"/>
    </row>
    <row r="196" spans="2:11" ht="40.5" customHeight="1">
      <c r="B196" s="7"/>
      <c r="C196" s="285"/>
      <c r="D196" s="140" t="s">
        <v>548</v>
      </c>
      <c r="E196" s="140" t="s">
        <v>549</v>
      </c>
      <c r="F196" s="140" t="s">
        <v>550</v>
      </c>
      <c r="G196" s="287" t="s">
        <v>65</v>
      </c>
      <c r="H196" s="13"/>
      <c r="I196" s="28"/>
      <c r="J196" s="16"/>
    </row>
    <row r="197" spans="2:11" ht="24.75" customHeight="1">
      <c r="B197" s="7"/>
      <c r="C197" s="286"/>
      <c r="D197" s="130" t="str">
        <f>D13</f>
        <v>UN WOMEN</v>
      </c>
      <c r="E197" s="130" t="str">
        <f>E13</f>
        <v>UNOPS</v>
      </c>
      <c r="F197" s="130">
        <f>F13</f>
        <v>0</v>
      </c>
      <c r="G197" s="288"/>
      <c r="H197" s="13"/>
      <c r="I197" s="28"/>
      <c r="J197" s="16"/>
    </row>
    <row r="198" spans="2:11" ht="41.25" customHeight="1">
      <c r="B198" s="29"/>
      <c r="C198" s="142" t="s">
        <v>64</v>
      </c>
      <c r="D198" s="118">
        <f>SUM(D24,D34,D44,D54,D66,D76,D86,D96,D108,D118,D128,D138,D150,D160,D170,D180,D183,D184,D185,D186)</f>
        <v>934579.78</v>
      </c>
      <c r="E198" s="118">
        <f>SUM(E24,E34,E44,E54,E66,E76,E86,E96,E108,E118,E128,E138,E150,E160,E170,E180,E183,E184,E185,E186)</f>
        <v>467290</v>
      </c>
      <c r="F198" s="118">
        <f>SUM(F24,F34,F44,F54,F66,F76,F86,F96,F108,F118,F128,F138,F150,F160,F170,F180,F183,F184,F185,F186)</f>
        <v>0</v>
      </c>
      <c r="G198" s="143">
        <f>SUM(D198:F198)</f>
        <v>1401869.78</v>
      </c>
      <c r="H198" s="13"/>
      <c r="I198" s="203"/>
      <c r="J198" s="17"/>
    </row>
    <row r="199" spans="2:11" ht="51.75" customHeight="1">
      <c r="B199" s="5"/>
      <c r="C199" s="142" t="s">
        <v>9</v>
      </c>
      <c r="D199" s="118">
        <f>D198*0.07</f>
        <v>65420.584600000009</v>
      </c>
      <c r="E199" s="118">
        <f>E198*0.07</f>
        <v>32710.300000000003</v>
      </c>
      <c r="F199" s="118">
        <f>F198*0.07</f>
        <v>0</v>
      </c>
      <c r="G199" s="143">
        <f>G198*0.07</f>
        <v>98130.884600000005</v>
      </c>
      <c r="H199" s="5"/>
      <c r="I199" s="203"/>
      <c r="J199" s="2"/>
    </row>
    <row r="200" spans="2:11" ht="51.75" customHeight="1" thickBot="1">
      <c r="B200" s="5"/>
      <c r="C200" s="38" t="s">
        <v>65</v>
      </c>
      <c r="D200" s="123">
        <f>SUM(D198:D199)</f>
        <v>1000000.3646000001</v>
      </c>
      <c r="E200" s="123">
        <f>SUM(E198:E199)</f>
        <v>500000.3</v>
      </c>
      <c r="F200" s="123">
        <f>SUM(F198:F199)</f>
        <v>0</v>
      </c>
      <c r="G200" s="144">
        <f>SUM(G198:G199)</f>
        <v>1500000.6646</v>
      </c>
      <c r="H200" s="5"/>
      <c r="J200" s="2"/>
    </row>
    <row r="201" spans="2:11" ht="42" customHeight="1">
      <c r="B201" s="5"/>
      <c r="I201" s="204"/>
      <c r="J201" s="4"/>
      <c r="K201" s="2"/>
    </row>
    <row r="202" spans="2:11" s="46" customFormat="1" ht="29.25" customHeight="1" thickBot="1">
      <c r="B202" s="13"/>
      <c r="C202" s="40"/>
      <c r="D202" s="41"/>
      <c r="E202" s="41"/>
      <c r="F202" s="41"/>
      <c r="G202" s="41"/>
      <c r="H202" s="41"/>
      <c r="I202" s="208"/>
      <c r="J202" s="16"/>
      <c r="K202" s="17"/>
    </row>
    <row r="203" spans="2:11" ht="23.25" customHeight="1">
      <c r="B203" s="2"/>
      <c r="C203" s="279" t="s">
        <v>29</v>
      </c>
      <c r="D203" s="280"/>
      <c r="E203" s="281"/>
      <c r="F203" s="281"/>
      <c r="G203" s="281"/>
      <c r="H203" s="282"/>
      <c r="I203" s="208"/>
      <c r="J203" s="2"/>
      <c r="K203" s="47"/>
    </row>
    <row r="204" spans="2:11" ht="41.25" customHeight="1">
      <c r="B204" s="2"/>
      <c r="C204" s="119"/>
      <c r="D204" s="120" t="s">
        <v>548</v>
      </c>
      <c r="E204" s="120" t="s">
        <v>549</v>
      </c>
      <c r="F204" s="120" t="s">
        <v>550</v>
      </c>
      <c r="G204" s="289" t="s">
        <v>65</v>
      </c>
      <c r="H204" s="291" t="s">
        <v>31</v>
      </c>
      <c r="I204" s="208"/>
      <c r="J204" s="2"/>
      <c r="K204" s="47"/>
    </row>
    <row r="205" spans="2:11" ht="27.75" customHeight="1">
      <c r="B205" s="2"/>
      <c r="C205" s="119"/>
      <c r="D205" s="120" t="str">
        <f>D13</f>
        <v>UN WOMEN</v>
      </c>
      <c r="E205" s="120" t="str">
        <f>E13</f>
        <v>UNOPS</v>
      </c>
      <c r="F205" s="120">
        <f>F13</f>
        <v>0</v>
      </c>
      <c r="G205" s="290"/>
      <c r="H205" s="292"/>
      <c r="I205" s="202"/>
      <c r="J205" s="2"/>
      <c r="K205" s="47"/>
    </row>
    <row r="206" spans="2:11" ht="55.5" customHeight="1">
      <c r="B206" s="2"/>
      <c r="C206" s="37" t="s">
        <v>30</v>
      </c>
      <c r="D206" s="121">
        <f>$D$200*H206</f>
        <v>700000.25522000005</v>
      </c>
      <c r="E206" s="122">
        <f>$E$200*H206</f>
        <v>350000.20999999996</v>
      </c>
      <c r="F206" s="122">
        <f>$F$200*H206</f>
        <v>0</v>
      </c>
      <c r="G206" s="122">
        <f>SUM(D206:F206)</f>
        <v>1050000.4652200001</v>
      </c>
      <c r="H206" s="166">
        <v>0.7</v>
      </c>
      <c r="I206" s="202"/>
      <c r="J206" s="2"/>
      <c r="K206" s="47"/>
    </row>
    <row r="207" spans="2:11" ht="57.75" customHeight="1">
      <c r="B207" s="278"/>
      <c r="C207" s="149" t="s">
        <v>32</v>
      </c>
      <c r="D207" s="121">
        <f>$D$200*H207</f>
        <v>300000.10938000004</v>
      </c>
      <c r="E207" s="122">
        <f>$E$200*H207</f>
        <v>150000.09</v>
      </c>
      <c r="F207" s="122">
        <f>$F$200*H207</f>
        <v>0</v>
      </c>
      <c r="G207" s="150">
        <f>SUM(D207:F207)</f>
        <v>450000.19938000001</v>
      </c>
      <c r="H207" s="167">
        <v>0.3</v>
      </c>
      <c r="I207" s="205"/>
      <c r="J207" s="47"/>
      <c r="K207" s="47"/>
    </row>
    <row r="208" spans="2:11" ht="57.75" customHeight="1">
      <c r="B208" s="278"/>
      <c r="C208" s="149" t="s">
        <v>562</v>
      </c>
      <c r="D208" s="121">
        <f>$D$200*H208</f>
        <v>0</v>
      </c>
      <c r="E208" s="122">
        <f>$E$200*H208</f>
        <v>0</v>
      </c>
      <c r="F208" s="122">
        <f>$F$200*H208</f>
        <v>0</v>
      </c>
      <c r="G208" s="150">
        <f>SUM(D208:F208)</f>
        <v>0</v>
      </c>
      <c r="H208" s="168">
        <v>0</v>
      </c>
      <c r="I208" s="209"/>
      <c r="J208" s="47"/>
      <c r="K208" s="47"/>
    </row>
    <row r="209" spans="1:11" ht="38.25" customHeight="1" thickBot="1">
      <c r="B209" s="278"/>
      <c r="C209" s="38" t="s">
        <v>557</v>
      </c>
      <c r="D209" s="123">
        <f>SUM(D206:D208)</f>
        <v>1000000.3646000001</v>
      </c>
      <c r="E209" s="123">
        <f>SUM(E206:E208)</f>
        <v>500000.29999999993</v>
      </c>
      <c r="F209" s="123">
        <f>SUM(F206:F208)</f>
        <v>0</v>
      </c>
      <c r="G209" s="123">
        <f>SUM(G206:G208)</f>
        <v>1500000.6646000003</v>
      </c>
      <c r="H209" s="124">
        <f>SUM(H206:H208)</f>
        <v>1</v>
      </c>
      <c r="I209" s="206"/>
      <c r="J209" s="47"/>
      <c r="K209" s="47"/>
    </row>
    <row r="210" spans="1:11" ht="21.75" customHeight="1" thickBot="1">
      <c r="B210" s="278"/>
      <c r="C210" s="3"/>
      <c r="D210" s="8"/>
      <c r="E210" s="8"/>
      <c r="F210" s="8"/>
      <c r="G210" s="8"/>
      <c r="H210" s="8"/>
      <c r="I210" s="206"/>
      <c r="J210" s="47"/>
      <c r="K210" s="47"/>
    </row>
    <row r="211" spans="1:11" ht="49.5" customHeight="1">
      <c r="B211" s="278"/>
      <c r="C211" s="125" t="s">
        <v>574</v>
      </c>
      <c r="D211" s="126">
        <f>SUM(H24,H34,H44,H54,H66,H76,H86,H96,H108,H118,H128,H138,H150,H160,H170,H180,H187)*1.07</f>
        <v>1211236.5481800002</v>
      </c>
      <c r="E211" s="41"/>
      <c r="F211" s="41"/>
      <c r="G211" s="41"/>
      <c r="H211" s="212" t="s">
        <v>576</v>
      </c>
      <c r="I211" s="213">
        <f>SUM(I187,I180,I170,I160,I150,I138,I128,I118,I108,I96,I86,I76,I66,I54,I44,I34,I24)</f>
        <v>1455656.21</v>
      </c>
      <c r="J211" s="47"/>
      <c r="K211" s="47"/>
    </row>
    <row r="212" spans="1:11" ht="28.5" customHeight="1" thickBot="1">
      <c r="B212" s="278"/>
      <c r="C212" s="127" t="s">
        <v>16</v>
      </c>
      <c r="D212" s="194">
        <f>D211/G200</f>
        <v>0.80749067434779864</v>
      </c>
      <c r="E212" s="52"/>
      <c r="F212" s="52"/>
      <c r="G212" s="52"/>
      <c r="H212" s="214" t="s">
        <v>577</v>
      </c>
      <c r="I212" s="215">
        <f>I211/G198</f>
        <v>1.0383676364005792</v>
      </c>
      <c r="J212" s="47"/>
      <c r="K212" s="47"/>
    </row>
    <row r="213" spans="1:11" ht="28.5" customHeight="1">
      <c r="B213" s="278"/>
      <c r="C213" s="293"/>
      <c r="D213" s="294"/>
      <c r="E213" s="53"/>
      <c r="F213" s="53"/>
      <c r="G213" s="53"/>
      <c r="J213" s="47"/>
      <c r="K213" s="47"/>
    </row>
    <row r="214" spans="1:11" ht="32.25" customHeight="1">
      <c r="B214" s="278"/>
      <c r="C214" s="127" t="s">
        <v>575</v>
      </c>
      <c r="D214" s="128">
        <f>SUM(D185:F186)*1.07</f>
        <v>68480</v>
      </c>
      <c r="E214" s="54"/>
      <c r="F214" s="54"/>
      <c r="G214" s="54"/>
      <c r="J214" s="47"/>
      <c r="K214" s="47"/>
    </row>
    <row r="215" spans="1:11" ht="23.25" customHeight="1">
      <c r="B215" s="278"/>
      <c r="C215" s="127" t="s">
        <v>17</v>
      </c>
      <c r="D215" s="194">
        <f>D214/G200</f>
        <v>4.5653313105872076E-2</v>
      </c>
      <c r="E215" s="54"/>
      <c r="F215" s="54"/>
      <c r="G215" s="54"/>
      <c r="I215" s="198"/>
      <c r="J215" s="47"/>
      <c r="K215" s="47"/>
    </row>
    <row r="216" spans="1:11" ht="66.75" customHeight="1" thickBot="1">
      <c r="B216" s="278"/>
      <c r="C216" s="283" t="s">
        <v>571</v>
      </c>
      <c r="D216" s="284"/>
      <c r="E216" s="42"/>
      <c r="F216" s="42"/>
      <c r="G216" s="42"/>
      <c r="H216" s="47"/>
      <c r="J216" s="47"/>
      <c r="K216" s="47"/>
    </row>
    <row r="217" spans="1:11" ht="55.5" customHeight="1">
      <c r="B217" s="278"/>
      <c r="K217" s="46"/>
    </row>
    <row r="218" spans="1:11" ht="42.75" customHeight="1">
      <c r="B218" s="278"/>
      <c r="J218" s="47"/>
    </row>
    <row r="219" spans="1:11" ht="21.75" customHeight="1">
      <c r="B219" s="278"/>
      <c r="J219" s="47"/>
    </row>
    <row r="220" spans="1:11" ht="21.75" customHeight="1">
      <c r="A220" s="47"/>
      <c r="B220" s="278"/>
    </row>
    <row r="221" spans="1:11" s="47" customFormat="1" ht="23.25" customHeight="1">
      <c r="A221" s="45"/>
      <c r="B221" s="278"/>
      <c r="C221" s="45"/>
      <c r="D221" s="45"/>
      <c r="E221" s="45"/>
      <c r="F221" s="45"/>
      <c r="G221" s="45"/>
      <c r="H221" s="45"/>
      <c r="I221" s="196"/>
      <c r="J221" s="45"/>
      <c r="K221" s="45"/>
    </row>
    <row r="222" spans="1:11" ht="23.25" customHeight="1"/>
    <row r="223" spans="1:11" ht="21.75" customHeight="1"/>
    <row r="224" spans="1:11" ht="16.5" customHeight="1"/>
    <row r="225" ht="29.25" customHeight="1"/>
    <row r="226" ht="24.75" customHeight="1"/>
    <row r="227" ht="33" customHeight="1"/>
    <row r="229" ht="15" customHeight="1"/>
    <row r="230" ht="25.5" customHeight="1"/>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6F03-67A7-4673-A57D-00329E5C9209}">
  <sheetPr filterMode="1"/>
  <dimension ref="A1:AG52"/>
  <sheetViews>
    <sheetView topLeftCell="C1" zoomScale="80" zoomScaleNormal="80" workbookViewId="0">
      <selection activeCell="U52" sqref="U52"/>
    </sheetView>
  </sheetViews>
  <sheetFormatPr defaultRowHeight="15"/>
  <cols>
    <col min="1" max="2" width="0" hidden="1" customWidth="1"/>
    <col min="4" max="5" width="0" hidden="1" customWidth="1"/>
    <col min="7" max="7" width="34.28515625" bestFit="1" customWidth="1"/>
    <col min="13" max="13" width="9.140625" hidden="1" customWidth="1"/>
    <col min="15" max="20" width="9.140625" hidden="1" customWidth="1"/>
    <col min="21" max="21" width="35.28515625" customWidth="1"/>
    <col min="22" max="28" width="9.140625" hidden="1" customWidth="1"/>
    <col min="29" max="29" width="17.140625" bestFit="1" customWidth="1"/>
    <col min="30" max="30" width="0" hidden="1" customWidth="1"/>
    <col min="31" max="31" width="20.28515625" customWidth="1"/>
    <col min="32" max="32" width="13" bestFit="1" customWidth="1"/>
  </cols>
  <sheetData>
    <row r="1" spans="1:33">
      <c r="AC1" s="230" t="s">
        <v>777</v>
      </c>
      <c r="AG1" s="228" t="s">
        <v>775</v>
      </c>
    </row>
    <row r="2" spans="1:33">
      <c r="AC2" s="219">
        <f>SUBTOTAL(9,AC4:AC151)</f>
        <v>-700000</v>
      </c>
    </row>
    <row r="3" spans="1:33" ht="25.5">
      <c r="A3" s="223" t="s">
        <v>580</v>
      </c>
      <c r="B3" s="223" t="s">
        <v>581</v>
      </c>
      <c r="C3" s="220" t="s">
        <v>582</v>
      </c>
      <c r="D3" s="220" t="s">
        <v>583</v>
      </c>
      <c r="E3" s="220" t="s">
        <v>584</v>
      </c>
      <c r="F3" s="220" t="s">
        <v>585</v>
      </c>
      <c r="G3" s="220" t="s">
        <v>586</v>
      </c>
      <c r="H3" s="220" t="s">
        <v>587</v>
      </c>
      <c r="I3" s="220" t="s">
        <v>588</v>
      </c>
      <c r="J3" s="220" t="s">
        <v>589</v>
      </c>
      <c r="K3" s="220" t="s">
        <v>590</v>
      </c>
      <c r="L3" s="220" t="s">
        <v>591</v>
      </c>
      <c r="M3" s="220" t="s">
        <v>592</v>
      </c>
      <c r="N3" s="220" t="s">
        <v>593</v>
      </c>
      <c r="O3" s="220" t="s">
        <v>594</v>
      </c>
      <c r="P3" s="220" t="s">
        <v>595</v>
      </c>
      <c r="Q3" s="220" t="s">
        <v>596</v>
      </c>
      <c r="R3" s="220" t="s">
        <v>597</v>
      </c>
      <c r="S3" s="220" t="s">
        <v>598</v>
      </c>
      <c r="T3" s="220" t="s">
        <v>599</v>
      </c>
      <c r="U3" s="220" t="s">
        <v>600</v>
      </c>
      <c r="V3" s="220" t="s">
        <v>601</v>
      </c>
      <c r="W3" s="220" t="s">
        <v>602</v>
      </c>
      <c r="X3" s="220" t="s">
        <v>603</v>
      </c>
      <c r="Y3" s="220" t="s">
        <v>604</v>
      </c>
      <c r="Z3" s="220" t="s">
        <v>605</v>
      </c>
      <c r="AA3" s="220" t="s">
        <v>606</v>
      </c>
      <c r="AB3" s="220" t="s">
        <v>607</v>
      </c>
      <c r="AC3" s="220" t="s">
        <v>608</v>
      </c>
      <c r="AD3" s="220" t="s">
        <v>609</v>
      </c>
      <c r="AE3" s="220" t="s">
        <v>610</v>
      </c>
      <c r="AF3" s="220" t="s">
        <v>611</v>
      </c>
      <c r="AG3" s="229" t="s">
        <v>776</v>
      </c>
    </row>
    <row r="4" spans="1:33" ht="25.5" hidden="1">
      <c r="A4" t="s">
        <v>612</v>
      </c>
      <c r="B4" t="s">
        <v>613</v>
      </c>
      <c r="C4" s="217">
        <v>43893</v>
      </c>
      <c r="D4" s="217">
        <v>43894</v>
      </c>
      <c r="E4" t="s">
        <v>614</v>
      </c>
      <c r="F4">
        <v>72805</v>
      </c>
      <c r="G4" t="s">
        <v>615</v>
      </c>
      <c r="H4" t="s">
        <v>616</v>
      </c>
      <c r="I4" t="s">
        <v>617</v>
      </c>
      <c r="J4">
        <v>92140</v>
      </c>
      <c r="K4">
        <v>2001</v>
      </c>
      <c r="L4">
        <v>11363</v>
      </c>
      <c r="M4" t="s">
        <v>614</v>
      </c>
      <c r="N4">
        <v>118983</v>
      </c>
      <c r="O4" t="s">
        <v>618</v>
      </c>
      <c r="P4" t="s">
        <v>619</v>
      </c>
      <c r="Q4" t="s">
        <v>620</v>
      </c>
      <c r="R4">
        <v>77132</v>
      </c>
      <c r="S4" t="s">
        <v>621</v>
      </c>
      <c r="T4" t="s">
        <v>620</v>
      </c>
      <c r="U4" t="s">
        <v>622</v>
      </c>
      <c r="V4" t="s">
        <v>623</v>
      </c>
      <c r="X4" t="s">
        <v>624</v>
      </c>
      <c r="Y4">
        <v>14</v>
      </c>
      <c r="Z4" s="217">
        <v>43893</v>
      </c>
      <c r="AA4" s="219">
        <v>155000</v>
      </c>
      <c r="AB4" t="s">
        <v>625</v>
      </c>
      <c r="AC4" s="219">
        <v>855.69</v>
      </c>
      <c r="AD4" t="s">
        <v>626</v>
      </c>
      <c r="AE4">
        <v>2020</v>
      </c>
      <c r="AF4">
        <v>3</v>
      </c>
      <c r="AG4" s="229" t="s">
        <v>776</v>
      </c>
    </row>
    <row r="5" spans="1:33" hidden="1">
      <c r="A5" t="s">
        <v>612</v>
      </c>
      <c r="B5" t="s">
        <v>627</v>
      </c>
      <c r="C5" s="217">
        <v>43894</v>
      </c>
      <c r="D5" s="217">
        <v>43895</v>
      </c>
      <c r="E5" t="s">
        <v>614</v>
      </c>
      <c r="F5">
        <v>76135</v>
      </c>
      <c r="G5" t="s">
        <v>628</v>
      </c>
      <c r="H5" t="s">
        <v>616</v>
      </c>
      <c r="I5" t="s">
        <v>617</v>
      </c>
      <c r="J5">
        <v>92140</v>
      </c>
      <c r="K5">
        <v>2001</v>
      </c>
      <c r="L5">
        <v>11363</v>
      </c>
      <c r="M5" t="s">
        <v>614</v>
      </c>
      <c r="N5">
        <v>118983</v>
      </c>
      <c r="O5" t="s">
        <v>618</v>
      </c>
      <c r="P5" t="s">
        <v>619</v>
      </c>
      <c r="Q5" t="s">
        <v>620</v>
      </c>
      <c r="R5">
        <v>77132</v>
      </c>
      <c r="S5" t="s">
        <v>621</v>
      </c>
      <c r="T5" t="s">
        <v>620</v>
      </c>
      <c r="U5" t="s">
        <v>628</v>
      </c>
      <c r="V5" t="s">
        <v>623</v>
      </c>
      <c r="X5" t="s">
        <v>629</v>
      </c>
      <c r="Y5">
        <v>81</v>
      </c>
      <c r="Z5" s="217">
        <v>43894</v>
      </c>
      <c r="AA5" s="219">
        <v>0</v>
      </c>
      <c r="AB5" t="s">
        <v>625</v>
      </c>
      <c r="AC5" s="219">
        <v>-2.82</v>
      </c>
      <c r="AD5" t="s">
        <v>626</v>
      </c>
      <c r="AE5">
        <v>2020</v>
      </c>
      <c r="AF5">
        <v>3</v>
      </c>
    </row>
    <row r="6" spans="1:33" hidden="1">
      <c r="A6" t="s">
        <v>612</v>
      </c>
      <c r="B6" t="s">
        <v>630</v>
      </c>
      <c r="C6" s="217">
        <v>43895</v>
      </c>
      <c r="D6" s="217">
        <v>43896</v>
      </c>
      <c r="E6" t="s">
        <v>614</v>
      </c>
      <c r="F6">
        <v>71615</v>
      </c>
      <c r="G6" t="s">
        <v>631</v>
      </c>
      <c r="H6" t="s">
        <v>616</v>
      </c>
      <c r="I6" t="s">
        <v>617</v>
      </c>
      <c r="J6">
        <v>92140</v>
      </c>
      <c r="K6">
        <v>2001</v>
      </c>
      <c r="L6">
        <v>11363</v>
      </c>
      <c r="M6" t="s">
        <v>614</v>
      </c>
      <c r="N6">
        <v>118983</v>
      </c>
      <c r="O6" t="s">
        <v>618</v>
      </c>
      <c r="P6" t="s">
        <v>619</v>
      </c>
      <c r="Q6" t="s">
        <v>620</v>
      </c>
      <c r="R6">
        <v>86251</v>
      </c>
      <c r="S6" t="s">
        <v>632</v>
      </c>
      <c r="T6" t="s">
        <v>620</v>
      </c>
      <c r="U6" t="s">
        <v>633</v>
      </c>
      <c r="V6" t="s">
        <v>634</v>
      </c>
      <c r="X6" t="s">
        <v>635</v>
      </c>
      <c r="Y6">
        <v>20</v>
      </c>
      <c r="Z6" s="217">
        <v>43895</v>
      </c>
      <c r="AA6" s="219">
        <v>40664.28</v>
      </c>
      <c r="AB6" t="s">
        <v>636</v>
      </c>
      <c r="AC6" s="219">
        <v>1284</v>
      </c>
      <c r="AD6" t="s">
        <v>626</v>
      </c>
      <c r="AE6">
        <v>2020</v>
      </c>
      <c r="AF6">
        <v>3</v>
      </c>
    </row>
    <row r="7" spans="1:33" hidden="1">
      <c r="A7" t="s">
        <v>612</v>
      </c>
      <c r="B7" t="s">
        <v>637</v>
      </c>
      <c r="C7" s="217">
        <v>43895</v>
      </c>
      <c r="D7" s="217">
        <v>43896</v>
      </c>
      <c r="E7" t="s">
        <v>614</v>
      </c>
      <c r="F7">
        <v>71635</v>
      </c>
      <c r="G7" t="s">
        <v>638</v>
      </c>
      <c r="H7" t="s">
        <v>616</v>
      </c>
      <c r="I7" t="s">
        <v>617</v>
      </c>
      <c r="J7">
        <v>92140</v>
      </c>
      <c r="K7">
        <v>2001</v>
      </c>
      <c r="L7">
        <v>11363</v>
      </c>
      <c r="M7" t="s">
        <v>614</v>
      </c>
      <c r="N7">
        <v>118983</v>
      </c>
      <c r="O7" t="s">
        <v>618</v>
      </c>
      <c r="P7" t="s">
        <v>619</v>
      </c>
      <c r="Q7" t="s">
        <v>620</v>
      </c>
      <c r="R7">
        <v>86251</v>
      </c>
      <c r="S7" t="s">
        <v>632</v>
      </c>
      <c r="T7" t="s">
        <v>620</v>
      </c>
      <c r="U7" t="s">
        <v>639</v>
      </c>
      <c r="V7" t="s">
        <v>634</v>
      </c>
      <c r="X7" t="s">
        <v>635</v>
      </c>
      <c r="Y7">
        <v>23</v>
      </c>
      <c r="Z7" s="217">
        <v>43895</v>
      </c>
      <c r="AA7" s="219">
        <v>5953.96</v>
      </c>
      <c r="AB7" t="s">
        <v>636</v>
      </c>
      <c r="AC7" s="219">
        <v>188</v>
      </c>
      <c r="AD7" t="s">
        <v>626</v>
      </c>
      <c r="AE7">
        <v>2020</v>
      </c>
      <c r="AF7">
        <v>3</v>
      </c>
    </row>
    <row r="8" spans="1:33" hidden="1">
      <c r="A8" t="s">
        <v>612</v>
      </c>
      <c r="B8" t="s">
        <v>640</v>
      </c>
      <c r="C8" s="217">
        <v>43895</v>
      </c>
      <c r="D8" s="217">
        <v>43896</v>
      </c>
      <c r="E8" t="s">
        <v>614</v>
      </c>
      <c r="F8">
        <v>71615</v>
      </c>
      <c r="G8" t="s">
        <v>631</v>
      </c>
      <c r="H8" t="s">
        <v>616</v>
      </c>
      <c r="I8" t="s">
        <v>617</v>
      </c>
      <c r="J8">
        <v>92140</v>
      </c>
      <c r="K8">
        <v>2001</v>
      </c>
      <c r="L8">
        <v>11363</v>
      </c>
      <c r="M8" t="s">
        <v>614</v>
      </c>
      <c r="N8">
        <v>118983</v>
      </c>
      <c r="O8" t="s">
        <v>618</v>
      </c>
      <c r="P8" t="s">
        <v>619</v>
      </c>
      <c r="Q8" t="s">
        <v>620</v>
      </c>
      <c r="R8">
        <v>32255</v>
      </c>
      <c r="S8" t="s">
        <v>641</v>
      </c>
      <c r="T8" t="s">
        <v>620</v>
      </c>
      <c r="U8" t="s">
        <v>642</v>
      </c>
      <c r="V8" t="s">
        <v>643</v>
      </c>
      <c r="X8" t="s">
        <v>635</v>
      </c>
      <c r="Y8">
        <v>21</v>
      </c>
      <c r="Z8" s="217">
        <v>43895</v>
      </c>
      <c r="AA8" s="219">
        <v>40664.28</v>
      </c>
      <c r="AB8" t="s">
        <v>636</v>
      </c>
      <c r="AC8" s="219">
        <v>1284</v>
      </c>
      <c r="AD8" t="s">
        <v>626</v>
      </c>
      <c r="AE8">
        <v>2020</v>
      </c>
      <c r="AF8">
        <v>3</v>
      </c>
    </row>
    <row r="9" spans="1:33" hidden="1">
      <c r="A9" t="s">
        <v>612</v>
      </c>
      <c r="B9" t="s">
        <v>644</v>
      </c>
      <c r="C9" s="217">
        <v>43895</v>
      </c>
      <c r="D9" s="217">
        <v>43896</v>
      </c>
      <c r="E9" t="s">
        <v>614</v>
      </c>
      <c r="F9">
        <v>71635</v>
      </c>
      <c r="G9" t="s">
        <v>638</v>
      </c>
      <c r="H9" t="s">
        <v>616</v>
      </c>
      <c r="I9" t="s">
        <v>617</v>
      </c>
      <c r="J9">
        <v>92140</v>
      </c>
      <c r="K9">
        <v>2001</v>
      </c>
      <c r="L9">
        <v>11363</v>
      </c>
      <c r="M9" t="s">
        <v>614</v>
      </c>
      <c r="N9">
        <v>118983</v>
      </c>
      <c r="O9" t="s">
        <v>618</v>
      </c>
      <c r="P9" t="s">
        <v>619</v>
      </c>
      <c r="Q9" t="s">
        <v>620</v>
      </c>
      <c r="R9">
        <v>32255</v>
      </c>
      <c r="S9" t="s">
        <v>641</v>
      </c>
      <c r="T9" t="s">
        <v>620</v>
      </c>
      <c r="U9" t="s">
        <v>645</v>
      </c>
      <c r="V9" t="s">
        <v>643</v>
      </c>
      <c r="X9" t="s">
        <v>635</v>
      </c>
      <c r="Y9">
        <v>24</v>
      </c>
      <c r="Z9" s="217">
        <v>43895</v>
      </c>
      <c r="AA9" s="219">
        <v>5953.96</v>
      </c>
      <c r="AB9" t="s">
        <v>636</v>
      </c>
      <c r="AC9" s="219">
        <v>188</v>
      </c>
      <c r="AD9" t="s">
        <v>626</v>
      </c>
      <c r="AE9">
        <v>2020</v>
      </c>
      <c r="AF9">
        <v>3</v>
      </c>
    </row>
    <row r="10" spans="1:33" hidden="1">
      <c r="A10" t="s">
        <v>612</v>
      </c>
      <c r="B10" t="s">
        <v>646</v>
      </c>
      <c r="C10" s="217">
        <v>43900</v>
      </c>
      <c r="D10" s="217">
        <v>43900</v>
      </c>
      <c r="E10" t="s">
        <v>614</v>
      </c>
      <c r="F10">
        <v>71620</v>
      </c>
      <c r="G10" t="s">
        <v>647</v>
      </c>
      <c r="H10" t="s">
        <v>616</v>
      </c>
      <c r="I10" t="s">
        <v>617</v>
      </c>
      <c r="J10">
        <v>92140</v>
      </c>
      <c r="K10">
        <v>2001</v>
      </c>
      <c r="L10">
        <v>11363</v>
      </c>
      <c r="M10" t="s">
        <v>614</v>
      </c>
      <c r="N10">
        <v>118983</v>
      </c>
      <c r="O10" t="s">
        <v>618</v>
      </c>
      <c r="P10" t="s">
        <v>619</v>
      </c>
      <c r="Q10" t="s">
        <v>620</v>
      </c>
      <c r="R10">
        <v>55938</v>
      </c>
      <c r="S10" t="s">
        <v>648</v>
      </c>
      <c r="T10" t="s">
        <v>620</v>
      </c>
      <c r="U10" t="s">
        <v>649</v>
      </c>
      <c r="V10" t="s">
        <v>650</v>
      </c>
      <c r="X10" t="s">
        <v>651</v>
      </c>
      <c r="Y10">
        <v>35</v>
      </c>
      <c r="Z10" s="217">
        <v>43900</v>
      </c>
      <c r="AA10" s="219">
        <v>7092</v>
      </c>
      <c r="AB10" t="s">
        <v>625</v>
      </c>
      <c r="AC10" s="219">
        <v>39.020000000000003</v>
      </c>
      <c r="AD10" t="s">
        <v>626</v>
      </c>
      <c r="AE10">
        <v>2020</v>
      </c>
      <c r="AF10">
        <v>3</v>
      </c>
    </row>
    <row r="11" spans="1:33" hidden="1">
      <c r="A11" t="s">
        <v>612</v>
      </c>
      <c r="B11" t="s">
        <v>652</v>
      </c>
      <c r="C11" s="217">
        <v>43903</v>
      </c>
      <c r="D11" s="217">
        <v>43904</v>
      </c>
      <c r="E11" t="s">
        <v>614</v>
      </c>
      <c r="F11">
        <v>76125</v>
      </c>
      <c r="G11" t="s">
        <v>653</v>
      </c>
      <c r="H11" t="s">
        <v>616</v>
      </c>
      <c r="I11" t="s">
        <v>617</v>
      </c>
      <c r="J11">
        <v>92140</v>
      </c>
      <c r="K11">
        <v>2001</v>
      </c>
      <c r="L11">
        <v>11363</v>
      </c>
      <c r="M11" t="s">
        <v>614</v>
      </c>
      <c r="N11">
        <v>118983</v>
      </c>
      <c r="O11" t="s">
        <v>618</v>
      </c>
      <c r="P11" t="s">
        <v>619</v>
      </c>
      <c r="Q11" t="s">
        <v>620</v>
      </c>
      <c r="R11">
        <v>55938</v>
      </c>
      <c r="S11" t="s">
        <v>648</v>
      </c>
      <c r="T11" t="s">
        <v>620</v>
      </c>
      <c r="U11" t="s">
        <v>653</v>
      </c>
      <c r="V11" t="s">
        <v>650</v>
      </c>
      <c r="X11" t="s">
        <v>654</v>
      </c>
      <c r="Y11">
        <v>70</v>
      </c>
      <c r="Z11" s="217">
        <v>43903</v>
      </c>
      <c r="AA11" s="219">
        <v>0</v>
      </c>
      <c r="AB11" t="s">
        <v>625</v>
      </c>
      <c r="AC11" s="219">
        <v>0</v>
      </c>
      <c r="AD11" t="s">
        <v>626</v>
      </c>
      <c r="AE11">
        <v>2020</v>
      </c>
      <c r="AF11">
        <v>3</v>
      </c>
    </row>
    <row r="12" spans="1:33" hidden="1">
      <c r="A12" t="s">
        <v>612</v>
      </c>
      <c r="B12" t="s">
        <v>655</v>
      </c>
      <c r="C12" s="217">
        <v>43900</v>
      </c>
      <c r="D12" s="217">
        <v>43900</v>
      </c>
      <c r="E12" t="s">
        <v>614</v>
      </c>
      <c r="F12">
        <v>71620</v>
      </c>
      <c r="G12" t="s">
        <v>647</v>
      </c>
      <c r="H12" t="s">
        <v>616</v>
      </c>
      <c r="I12" t="s">
        <v>617</v>
      </c>
      <c r="J12">
        <v>92140</v>
      </c>
      <c r="K12">
        <v>2001</v>
      </c>
      <c r="L12">
        <v>11363</v>
      </c>
      <c r="M12" t="s">
        <v>614</v>
      </c>
      <c r="N12">
        <v>118983</v>
      </c>
      <c r="O12" t="s">
        <v>618</v>
      </c>
      <c r="P12" t="s">
        <v>619</v>
      </c>
      <c r="Q12" t="s">
        <v>620</v>
      </c>
      <c r="R12">
        <v>55938</v>
      </c>
      <c r="S12" t="s">
        <v>648</v>
      </c>
      <c r="T12" t="s">
        <v>620</v>
      </c>
      <c r="U12" t="s">
        <v>656</v>
      </c>
      <c r="V12" t="s">
        <v>650</v>
      </c>
      <c r="X12" t="s">
        <v>651</v>
      </c>
      <c r="Y12">
        <v>30</v>
      </c>
      <c r="Z12" s="217">
        <v>43900</v>
      </c>
      <c r="AA12" s="219">
        <v>5093</v>
      </c>
      <c r="AB12" t="s">
        <v>625</v>
      </c>
      <c r="AC12" s="219">
        <v>28.02</v>
      </c>
      <c r="AD12" t="s">
        <v>626</v>
      </c>
      <c r="AE12">
        <v>2020</v>
      </c>
      <c r="AF12">
        <v>3</v>
      </c>
    </row>
    <row r="13" spans="1:33" hidden="1">
      <c r="A13" t="s">
        <v>612</v>
      </c>
      <c r="B13" t="s">
        <v>657</v>
      </c>
      <c r="C13" s="217">
        <v>43903</v>
      </c>
      <c r="D13" s="217">
        <v>43904</v>
      </c>
      <c r="E13" t="s">
        <v>614</v>
      </c>
      <c r="F13">
        <v>76125</v>
      </c>
      <c r="G13" t="s">
        <v>653</v>
      </c>
      <c r="H13" t="s">
        <v>616</v>
      </c>
      <c r="I13" t="s">
        <v>617</v>
      </c>
      <c r="J13">
        <v>92140</v>
      </c>
      <c r="K13">
        <v>2001</v>
      </c>
      <c r="L13">
        <v>11363</v>
      </c>
      <c r="M13" t="s">
        <v>614</v>
      </c>
      <c r="N13">
        <v>118983</v>
      </c>
      <c r="O13" t="s">
        <v>618</v>
      </c>
      <c r="P13" t="s">
        <v>619</v>
      </c>
      <c r="Q13" t="s">
        <v>620</v>
      </c>
      <c r="R13">
        <v>55938</v>
      </c>
      <c r="S13" t="s">
        <v>648</v>
      </c>
      <c r="T13" t="s">
        <v>620</v>
      </c>
      <c r="U13" t="s">
        <v>653</v>
      </c>
      <c r="V13" t="s">
        <v>650</v>
      </c>
      <c r="X13" t="s">
        <v>654</v>
      </c>
      <c r="Y13">
        <v>65</v>
      </c>
      <c r="Z13" s="217">
        <v>43903</v>
      </c>
      <c r="AA13" s="219">
        <v>0</v>
      </c>
      <c r="AB13" t="s">
        <v>625</v>
      </c>
      <c r="AC13" s="219">
        <v>0</v>
      </c>
      <c r="AD13" t="s">
        <v>626</v>
      </c>
      <c r="AE13">
        <v>2020</v>
      </c>
      <c r="AF13">
        <v>3</v>
      </c>
    </row>
    <row r="14" spans="1:33" hidden="1">
      <c r="A14" t="s">
        <v>658</v>
      </c>
      <c r="B14" t="s">
        <v>659</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8</v>
      </c>
      <c r="Z14" s="217">
        <v>43909</v>
      </c>
      <c r="AA14" s="219">
        <v>46618.239999999998</v>
      </c>
      <c r="AB14" t="s">
        <v>636</v>
      </c>
      <c r="AC14" s="219">
        <v>1472</v>
      </c>
      <c r="AD14" t="s">
        <v>626</v>
      </c>
      <c r="AE14">
        <v>2020</v>
      </c>
      <c r="AF14">
        <v>3</v>
      </c>
    </row>
    <row r="15" spans="1:33" hidden="1">
      <c r="A15" t="s">
        <v>658</v>
      </c>
      <c r="B15" t="s">
        <v>664</v>
      </c>
      <c r="C15" s="217">
        <v>43909</v>
      </c>
      <c r="D15" s="217">
        <v>43910</v>
      </c>
      <c r="E15" t="s">
        <v>614</v>
      </c>
      <c r="F15">
        <v>71615</v>
      </c>
      <c r="G15" t="s">
        <v>631</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9</v>
      </c>
      <c r="Z15" s="217">
        <v>43909</v>
      </c>
      <c r="AA15" s="219">
        <v>-40664.28</v>
      </c>
      <c r="AB15" t="s">
        <v>636</v>
      </c>
      <c r="AC15" s="219">
        <v>-1284</v>
      </c>
      <c r="AD15" t="s">
        <v>626</v>
      </c>
      <c r="AE15">
        <v>2020</v>
      </c>
      <c r="AF15">
        <v>3</v>
      </c>
    </row>
    <row r="16" spans="1:33" hidden="1">
      <c r="A16" t="s">
        <v>658</v>
      </c>
      <c r="B16" t="s">
        <v>665</v>
      </c>
      <c r="C16" s="217">
        <v>43909</v>
      </c>
      <c r="D16" s="217">
        <v>43910</v>
      </c>
      <c r="E16" t="s">
        <v>614</v>
      </c>
      <c r="F16">
        <v>71635</v>
      </c>
      <c r="G16" t="s">
        <v>638</v>
      </c>
      <c r="H16" t="s">
        <v>616</v>
      </c>
      <c r="I16" t="s">
        <v>617</v>
      </c>
      <c r="J16">
        <v>92140</v>
      </c>
      <c r="K16">
        <v>2001</v>
      </c>
      <c r="L16">
        <v>11363</v>
      </c>
      <c r="M16" t="s">
        <v>614</v>
      </c>
      <c r="N16">
        <v>118983</v>
      </c>
      <c r="O16" t="s">
        <v>618</v>
      </c>
      <c r="P16" t="s">
        <v>620</v>
      </c>
      <c r="Q16" t="s">
        <v>660</v>
      </c>
      <c r="R16">
        <v>86251</v>
      </c>
      <c r="S16" t="s">
        <v>632</v>
      </c>
      <c r="T16">
        <v>16202</v>
      </c>
      <c r="U16" t="s">
        <v>661</v>
      </c>
      <c r="V16" t="s">
        <v>662</v>
      </c>
      <c r="X16" t="s">
        <v>663</v>
      </c>
      <c r="Y16">
        <v>12</v>
      </c>
      <c r="Z16" s="217">
        <v>43909</v>
      </c>
      <c r="AA16" s="219">
        <v>-5953.96</v>
      </c>
      <c r="AB16" t="s">
        <v>636</v>
      </c>
      <c r="AC16" s="219">
        <v>-188</v>
      </c>
      <c r="AD16" t="s">
        <v>626</v>
      </c>
      <c r="AE16">
        <v>2020</v>
      </c>
      <c r="AF16">
        <v>3</v>
      </c>
    </row>
    <row r="17" spans="1:32" hidden="1">
      <c r="A17" t="s">
        <v>658</v>
      </c>
      <c r="B17" t="s">
        <v>666</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10</v>
      </c>
      <c r="Z17" s="217">
        <v>43909</v>
      </c>
      <c r="AA17" s="219">
        <v>46618.239999999998</v>
      </c>
      <c r="AB17" t="s">
        <v>636</v>
      </c>
      <c r="AC17" s="219">
        <v>1472</v>
      </c>
      <c r="AD17" t="s">
        <v>626</v>
      </c>
      <c r="AE17">
        <v>2020</v>
      </c>
      <c r="AF17">
        <v>3</v>
      </c>
    </row>
    <row r="18" spans="1:32" hidden="1">
      <c r="A18" t="s">
        <v>658</v>
      </c>
      <c r="B18" t="s">
        <v>669</v>
      </c>
      <c r="C18" s="217">
        <v>43909</v>
      </c>
      <c r="D18" s="217">
        <v>43910</v>
      </c>
      <c r="E18" t="s">
        <v>614</v>
      </c>
      <c r="F18">
        <v>71615</v>
      </c>
      <c r="G18" t="s">
        <v>631</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7</v>
      </c>
      <c r="Z18" s="217">
        <v>43909</v>
      </c>
      <c r="AA18" s="219">
        <v>-40664.28</v>
      </c>
      <c r="AB18" t="s">
        <v>636</v>
      </c>
      <c r="AC18" s="219">
        <v>-1284</v>
      </c>
      <c r="AD18" t="s">
        <v>626</v>
      </c>
      <c r="AE18">
        <v>2020</v>
      </c>
      <c r="AF18">
        <v>3</v>
      </c>
    </row>
    <row r="19" spans="1:32" hidden="1">
      <c r="A19" t="s">
        <v>658</v>
      </c>
      <c r="B19" t="s">
        <v>670</v>
      </c>
      <c r="C19" s="217">
        <v>43909</v>
      </c>
      <c r="D19" s="217">
        <v>43910</v>
      </c>
      <c r="E19" t="s">
        <v>614</v>
      </c>
      <c r="F19">
        <v>71635</v>
      </c>
      <c r="G19" t="s">
        <v>638</v>
      </c>
      <c r="H19" t="s">
        <v>616</v>
      </c>
      <c r="I19" t="s">
        <v>617</v>
      </c>
      <c r="J19">
        <v>92140</v>
      </c>
      <c r="K19">
        <v>2001</v>
      </c>
      <c r="L19">
        <v>11363</v>
      </c>
      <c r="M19" t="s">
        <v>614</v>
      </c>
      <c r="N19">
        <v>118983</v>
      </c>
      <c r="O19" t="s">
        <v>618</v>
      </c>
      <c r="P19" t="s">
        <v>620</v>
      </c>
      <c r="Q19" t="s">
        <v>667</v>
      </c>
      <c r="R19">
        <v>32255</v>
      </c>
      <c r="S19" t="s">
        <v>641</v>
      </c>
      <c r="T19">
        <v>16203</v>
      </c>
      <c r="U19" t="s">
        <v>668</v>
      </c>
      <c r="V19" t="s">
        <v>662</v>
      </c>
      <c r="X19" t="s">
        <v>663</v>
      </c>
      <c r="Y19">
        <v>11</v>
      </c>
      <c r="Z19" s="217">
        <v>43909</v>
      </c>
      <c r="AA19" s="219">
        <v>-5953.96</v>
      </c>
      <c r="AB19" t="s">
        <v>636</v>
      </c>
      <c r="AC19" s="219">
        <v>-188</v>
      </c>
      <c r="AD19" t="s">
        <v>626</v>
      </c>
      <c r="AE19">
        <v>2020</v>
      </c>
      <c r="AF19">
        <v>3</v>
      </c>
    </row>
    <row r="20" spans="1:32" hidden="1">
      <c r="A20" t="s">
        <v>612</v>
      </c>
      <c r="B20" t="s">
        <v>671</v>
      </c>
      <c r="C20" s="217">
        <v>43909</v>
      </c>
      <c r="D20" s="217">
        <v>43915</v>
      </c>
      <c r="E20" t="s">
        <v>614</v>
      </c>
      <c r="F20">
        <v>71605</v>
      </c>
      <c r="G20" t="s">
        <v>672</v>
      </c>
      <c r="H20" t="s">
        <v>616</v>
      </c>
      <c r="I20" t="s">
        <v>617</v>
      </c>
      <c r="J20">
        <v>92140</v>
      </c>
      <c r="K20">
        <v>2001</v>
      </c>
      <c r="L20">
        <v>11363</v>
      </c>
      <c r="M20" t="s">
        <v>614</v>
      </c>
      <c r="N20">
        <v>118983</v>
      </c>
      <c r="O20" t="s">
        <v>618</v>
      </c>
      <c r="P20" t="s">
        <v>619</v>
      </c>
      <c r="Q20" t="s">
        <v>620</v>
      </c>
      <c r="R20">
        <v>54359</v>
      </c>
      <c r="S20" t="s">
        <v>673</v>
      </c>
      <c r="T20" t="s">
        <v>620</v>
      </c>
      <c r="U20" t="s">
        <v>674</v>
      </c>
      <c r="V20" t="s">
        <v>675</v>
      </c>
      <c r="X20" t="s">
        <v>676</v>
      </c>
      <c r="Y20">
        <v>21</v>
      </c>
      <c r="Z20" s="217">
        <v>43909</v>
      </c>
      <c r="AA20" s="219">
        <v>13325</v>
      </c>
      <c r="AB20" t="s">
        <v>636</v>
      </c>
      <c r="AC20" s="219">
        <v>420.75</v>
      </c>
      <c r="AD20" t="s">
        <v>626</v>
      </c>
      <c r="AE20">
        <v>2020</v>
      </c>
      <c r="AF20">
        <v>3</v>
      </c>
    </row>
    <row r="21" spans="1:32" hidden="1">
      <c r="A21" t="s">
        <v>612</v>
      </c>
      <c r="B21" t="s">
        <v>677</v>
      </c>
      <c r="C21" s="217">
        <v>43917</v>
      </c>
      <c r="D21" s="217">
        <v>43918</v>
      </c>
      <c r="E21" t="s">
        <v>614</v>
      </c>
      <c r="F21">
        <v>76135</v>
      </c>
      <c r="G21" t="s">
        <v>628</v>
      </c>
      <c r="H21" t="s">
        <v>616</v>
      </c>
      <c r="I21" t="s">
        <v>617</v>
      </c>
      <c r="J21">
        <v>92140</v>
      </c>
      <c r="K21">
        <v>2001</v>
      </c>
      <c r="L21">
        <v>11363</v>
      </c>
      <c r="M21" t="s">
        <v>614</v>
      </c>
      <c r="N21">
        <v>118983</v>
      </c>
      <c r="O21" t="s">
        <v>618</v>
      </c>
      <c r="P21" t="s">
        <v>619</v>
      </c>
      <c r="Q21" t="s">
        <v>620</v>
      </c>
      <c r="R21">
        <v>54359</v>
      </c>
      <c r="S21" t="s">
        <v>673</v>
      </c>
      <c r="T21" t="s">
        <v>620</v>
      </c>
      <c r="U21" t="s">
        <v>628</v>
      </c>
      <c r="V21" t="s">
        <v>675</v>
      </c>
      <c r="X21" t="s">
        <v>678</v>
      </c>
      <c r="Y21">
        <v>61</v>
      </c>
      <c r="Z21" s="217">
        <v>43917</v>
      </c>
      <c r="AA21" s="219">
        <v>0</v>
      </c>
      <c r="AB21" t="s">
        <v>636</v>
      </c>
      <c r="AC21" s="219">
        <v>0</v>
      </c>
      <c r="AD21" t="s">
        <v>626</v>
      </c>
      <c r="AE21">
        <v>2020</v>
      </c>
      <c r="AF21">
        <v>3</v>
      </c>
    </row>
    <row r="22" spans="1:32" hidden="1">
      <c r="A22" t="s">
        <v>612</v>
      </c>
      <c r="B22" t="s">
        <v>679</v>
      </c>
      <c r="C22" s="217">
        <v>43909</v>
      </c>
      <c r="D22" s="217">
        <v>43914</v>
      </c>
      <c r="E22" t="s">
        <v>614</v>
      </c>
      <c r="F22">
        <v>16005</v>
      </c>
      <c r="G22" t="s">
        <v>680</v>
      </c>
      <c r="H22" t="s">
        <v>616</v>
      </c>
      <c r="I22" t="s">
        <v>617</v>
      </c>
      <c r="J22">
        <v>92140</v>
      </c>
      <c r="K22" t="s">
        <v>681</v>
      </c>
      <c r="L22">
        <v>11363</v>
      </c>
      <c r="M22" t="s">
        <v>614</v>
      </c>
      <c r="N22">
        <v>118983</v>
      </c>
      <c r="O22" t="s">
        <v>682</v>
      </c>
      <c r="P22" t="s">
        <v>619</v>
      </c>
      <c r="Q22" t="s">
        <v>620</v>
      </c>
      <c r="R22">
        <v>86127</v>
      </c>
      <c r="S22" t="s">
        <v>683</v>
      </c>
      <c r="T22" t="s">
        <v>620</v>
      </c>
      <c r="U22" t="s">
        <v>684</v>
      </c>
      <c r="V22" t="s">
        <v>685</v>
      </c>
      <c r="X22" t="s">
        <v>686</v>
      </c>
      <c r="Y22">
        <v>1</v>
      </c>
      <c r="Z22" s="217">
        <v>43909</v>
      </c>
      <c r="AA22" s="219">
        <v>13395544</v>
      </c>
      <c r="AB22" t="s">
        <v>625</v>
      </c>
      <c r="AC22" s="219">
        <v>73707.19</v>
      </c>
      <c r="AD22" t="s">
        <v>626</v>
      </c>
      <c r="AE22">
        <v>2020</v>
      </c>
      <c r="AF22">
        <v>3</v>
      </c>
    </row>
    <row r="23" spans="1:32" hidden="1">
      <c r="A23" t="s">
        <v>687</v>
      </c>
      <c r="B23" t="s">
        <v>688</v>
      </c>
      <c r="C23" s="217">
        <v>43830</v>
      </c>
      <c r="D23" s="217">
        <v>43846</v>
      </c>
      <c r="E23" t="s">
        <v>614</v>
      </c>
      <c r="F23">
        <v>54005</v>
      </c>
      <c r="G23" t="s">
        <v>689</v>
      </c>
      <c r="H23" t="s">
        <v>690</v>
      </c>
      <c r="I23" t="s">
        <v>691</v>
      </c>
      <c r="J23">
        <v>92201</v>
      </c>
      <c r="K23">
        <v>2001</v>
      </c>
      <c r="L23">
        <v>11363</v>
      </c>
      <c r="M23" t="s">
        <v>614</v>
      </c>
      <c r="N23">
        <v>118983</v>
      </c>
      <c r="O23" t="s">
        <v>692</v>
      </c>
      <c r="P23" t="s">
        <v>693</v>
      </c>
      <c r="U23" t="s">
        <v>694</v>
      </c>
      <c r="V23" t="s">
        <v>695</v>
      </c>
      <c r="X23">
        <v>8357033</v>
      </c>
      <c r="Y23">
        <v>128</v>
      </c>
      <c r="Z23" s="217">
        <v>43830</v>
      </c>
      <c r="AA23" s="219">
        <v>-3269.72</v>
      </c>
      <c r="AB23" t="s">
        <v>696</v>
      </c>
      <c r="AC23" s="219">
        <v>-3269.72</v>
      </c>
      <c r="AD23" t="s">
        <v>697</v>
      </c>
      <c r="AE23">
        <v>2019</v>
      </c>
      <c r="AF23">
        <v>12</v>
      </c>
    </row>
    <row r="24" spans="1:32" hidden="1">
      <c r="A24" t="s">
        <v>687</v>
      </c>
      <c r="B24" t="s">
        <v>698</v>
      </c>
      <c r="C24" s="217">
        <v>43830</v>
      </c>
      <c r="D24" s="217">
        <v>43846</v>
      </c>
      <c r="E24" t="s">
        <v>614</v>
      </c>
      <c r="F24">
        <v>54005</v>
      </c>
      <c r="G24" t="s">
        <v>689</v>
      </c>
      <c r="H24" t="s">
        <v>616</v>
      </c>
      <c r="I24" t="s">
        <v>691</v>
      </c>
      <c r="J24">
        <v>92140</v>
      </c>
      <c r="K24">
        <v>2001</v>
      </c>
      <c r="L24">
        <v>11363</v>
      </c>
      <c r="M24" t="s">
        <v>614</v>
      </c>
      <c r="N24">
        <v>118983</v>
      </c>
      <c r="O24" t="s">
        <v>692</v>
      </c>
      <c r="P24" t="s">
        <v>693</v>
      </c>
      <c r="U24" t="s">
        <v>694</v>
      </c>
      <c r="V24" t="s">
        <v>695</v>
      </c>
      <c r="X24">
        <v>8357033</v>
      </c>
      <c r="Y24">
        <v>87</v>
      </c>
      <c r="Z24" s="217">
        <v>43830</v>
      </c>
      <c r="AA24" s="219">
        <v>-19627.48</v>
      </c>
      <c r="AB24" t="s">
        <v>696</v>
      </c>
      <c r="AC24" s="219">
        <v>-19627.48</v>
      </c>
      <c r="AD24" t="s">
        <v>697</v>
      </c>
      <c r="AE24">
        <v>2019</v>
      </c>
      <c r="AF24">
        <v>12</v>
      </c>
    </row>
    <row r="25" spans="1:32" hidden="1">
      <c r="A25" t="s">
        <v>687</v>
      </c>
      <c r="B25" t="s">
        <v>699</v>
      </c>
      <c r="C25" s="217">
        <v>43830</v>
      </c>
      <c r="D25" s="217">
        <v>43846</v>
      </c>
      <c r="E25" t="s">
        <v>614</v>
      </c>
      <c r="F25">
        <v>54005</v>
      </c>
      <c r="G25" t="s">
        <v>689</v>
      </c>
      <c r="H25" t="s">
        <v>700</v>
      </c>
      <c r="I25" t="s">
        <v>691</v>
      </c>
      <c r="J25">
        <v>90101</v>
      </c>
      <c r="K25">
        <v>2001</v>
      </c>
      <c r="L25">
        <v>11363</v>
      </c>
      <c r="M25" t="s">
        <v>614</v>
      </c>
      <c r="N25">
        <v>118983</v>
      </c>
      <c r="O25" t="s">
        <v>692</v>
      </c>
      <c r="P25" t="s">
        <v>693</v>
      </c>
      <c r="U25" t="s">
        <v>694</v>
      </c>
      <c r="V25" t="s">
        <v>695</v>
      </c>
      <c r="X25">
        <v>8357033</v>
      </c>
      <c r="Y25">
        <v>49</v>
      </c>
      <c r="Z25" s="217">
        <v>43830</v>
      </c>
      <c r="AA25" s="219">
        <v>-22897.200000000001</v>
      </c>
      <c r="AB25" t="s">
        <v>696</v>
      </c>
      <c r="AC25" s="219">
        <v>-22897.200000000001</v>
      </c>
      <c r="AD25" t="s">
        <v>697</v>
      </c>
      <c r="AE25">
        <v>2019</v>
      </c>
      <c r="AF25">
        <v>12</v>
      </c>
    </row>
    <row r="26" spans="1:32" hidden="1">
      <c r="A26" t="s">
        <v>687</v>
      </c>
      <c r="B26" t="s">
        <v>701</v>
      </c>
      <c r="C26" s="217">
        <v>43830</v>
      </c>
      <c r="D26" s="217">
        <v>43846</v>
      </c>
      <c r="E26" t="s">
        <v>614</v>
      </c>
      <c r="F26">
        <v>75115</v>
      </c>
      <c r="G26" t="s">
        <v>702</v>
      </c>
      <c r="H26" t="s">
        <v>616</v>
      </c>
      <c r="I26" t="s">
        <v>617</v>
      </c>
      <c r="J26">
        <v>92140</v>
      </c>
      <c r="K26">
        <v>2001</v>
      </c>
      <c r="L26">
        <v>11363</v>
      </c>
      <c r="M26" t="s">
        <v>614</v>
      </c>
      <c r="N26">
        <v>118983</v>
      </c>
      <c r="O26" t="s">
        <v>692</v>
      </c>
      <c r="P26" t="s">
        <v>703</v>
      </c>
      <c r="U26" t="s">
        <v>694</v>
      </c>
      <c r="V26" t="s">
        <v>695</v>
      </c>
      <c r="X26">
        <v>8357033</v>
      </c>
      <c r="Y26">
        <v>8</v>
      </c>
      <c r="Z26" s="217">
        <v>43830</v>
      </c>
      <c r="AA26" s="219">
        <v>45794.400000000001</v>
      </c>
      <c r="AB26" t="s">
        <v>696</v>
      </c>
      <c r="AC26" s="219">
        <v>45794.400000000001</v>
      </c>
      <c r="AD26" t="s">
        <v>697</v>
      </c>
      <c r="AE26">
        <v>2019</v>
      </c>
      <c r="AF26">
        <v>12</v>
      </c>
    </row>
    <row r="27" spans="1:32" hidden="1">
      <c r="A27" t="s">
        <v>687</v>
      </c>
      <c r="B27" t="s">
        <v>704</v>
      </c>
      <c r="C27" s="217">
        <v>43936</v>
      </c>
      <c r="D27" s="217">
        <v>43952</v>
      </c>
      <c r="E27" t="s">
        <v>614</v>
      </c>
      <c r="F27">
        <v>73505</v>
      </c>
      <c r="G27" t="s">
        <v>705</v>
      </c>
      <c r="H27" t="s">
        <v>616</v>
      </c>
      <c r="I27" t="s">
        <v>617</v>
      </c>
      <c r="J27">
        <v>92140</v>
      </c>
      <c r="K27">
        <v>2001</v>
      </c>
      <c r="L27">
        <v>11363</v>
      </c>
      <c r="M27" t="s">
        <v>614</v>
      </c>
      <c r="N27">
        <v>118983</v>
      </c>
      <c r="O27" t="s">
        <v>618</v>
      </c>
      <c r="P27" t="s">
        <v>703</v>
      </c>
      <c r="U27" t="s">
        <v>706</v>
      </c>
      <c r="V27" t="s">
        <v>705</v>
      </c>
      <c r="X27">
        <v>8474943</v>
      </c>
      <c r="Y27">
        <v>48</v>
      </c>
      <c r="Z27" s="217">
        <v>43936</v>
      </c>
      <c r="AA27" s="219">
        <v>37.380000000000003</v>
      </c>
      <c r="AB27" t="s">
        <v>696</v>
      </c>
      <c r="AC27" s="219">
        <v>37.380000000000003</v>
      </c>
      <c r="AD27" t="s">
        <v>697</v>
      </c>
      <c r="AE27">
        <v>2020</v>
      </c>
      <c r="AF27">
        <v>4</v>
      </c>
    </row>
    <row r="28" spans="1:32" hidden="1">
      <c r="A28" t="s">
        <v>687</v>
      </c>
      <c r="B28" t="s">
        <v>707</v>
      </c>
      <c r="C28" s="217">
        <v>43944</v>
      </c>
      <c r="D28" s="217">
        <v>43945</v>
      </c>
      <c r="E28" t="s">
        <v>614</v>
      </c>
      <c r="F28">
        <v>72805</v>
      </c>
      <c r="G28" t="s">
        <v>708</v>
      </c>
      <c r="H28" t="s">
        <v>616</v>
      </c>
      <c r="I28" t="s">
        <v>617</v>
      </c>
      <c r="J28">
        <v>92140</v>
      </c>
      <c r="K28">
        <v>2001</v>
      </c>
      <c r="L28">
        <v>11363</v>
      </c>
      <c r="M28" t="s">
        <v>614</v>
      </c>
      <c r="N28">
        <v>118983</v>
      </c>
      <c r="O28" t="s">
        <v>709</v>
      </c>
      <c r="P28" t="s">
        <v>703</v>
      </c>
      <c r="U28" t="s">
        <v>710</v>
      </c>
      <c r="V28" t="s">
        <v>711</v>
      </c>
      <c r="X28">
        <v>8483893</v>
      </c>
      <c r="Y28">
        <v>4</v>
      </c>
      <c r="Z28" s="217">
        <v>43944</v>
      </c>
      <c r="AA28" s="219">
        <v>855.69</v>
      </c>
      <c r="AB28" t="s">
        <v>696</v>
      </c>
      <c r="AC28" s="219">
        <v>855.69</v>
      </c>
      <c r="AD28" t="s">
        <v>697</v>
      </c>
      <c r="AE28">
        <v>2020</v>
      </c>
      <c r="AF28">
        <v>4</v>
      </c>
    </row>
    <row r="29" spans="1:32" hidden="1">
      <c r="A29" t="s">
        <v>687</v>
      </c>
      <c r="B29" t="s">
        <v>712</v>
      </c>
      <c r="C29" s="217">
        <v>43944</v>
      </c>
      <c r="D29" s="217">
        <v>43945</v>
      </c>
      <c r="E29" t="s">
        <v>614</v>
      </c>
      <c r="F29">
        <v>71620</v>
      </c>
      <c r="G29" t="s">
        <v>713</v>
      </c>
      <c r="H29" t="s">
        <v>616</v>
      </c>
      <c r="I29" t="s">
        <v>617</v>
      </c>
      <c r="J29">
        <v>92140</v>
      </c>
      <c r="K29">
        <v>2001</v>
      </c>
      <c r="L29">
        <v>11363</v>
      </c>
      <c r="M29" t="s">
        <v>614</v>
      </c>
      <c r="N29">
        <v>118983</v>
      </c>
      <c r="O29" t="s">
        <v>709</v>
      </c>
      <c r="P29" t="s">
        <v>703</v>
      </c>
      <c r="U29" t="s">
        <v>710</v>
      </c>
      <c r="V29" t="s">
        <v>714</v>
      </c>
      <c r="X29">
        <v>8483893</v>
      </c>
      <c r="Y29">
        <v>6</v>
      </c>
      <c r="Z29" s="217">
        <v>43944</v>
      </c>
      <c r="AA29" s="219">
        <v>28.02</v>
      </c>
      <c r="AB29" t="s">
        <v>696</v>
      </c>
      <c r="AC29" s="219">
        <v>28.02</v>
      </c>
      <c r="AD29" t="s">
        <v>697</v>
      </c>
      <c r="AE29">
        <v>2020</v>
      </c>
      <c r="AF29">
        <v>4</v>
      </c>
    </row>
    <row r="30" spans="1:32" hidden="1">
      <c r="A30" t="s">
        <v>687</v>
      </c>
      <c r="B30" t="s">
        <v>715</v>
      </c>
      <c r="C30" s="217">
        <v>43944</v>
      </c>
      <c r="D30" s="217">
        <v>43945</v>
      </c>
      <c r="E30" t="s">
        <v>614</v>
      </c>
      <c r="F30">
        <v>71620</v>
      </c>
      <c r="G30" t="s">
        <v>713</v>
      </c>
      <c r="H30" t="s">
        <v>616</v>
      </c>
      <c r="I30" t="s">
        <v>617</v>
      </c>
      <c r="J30">
        <v>92140</v>
      </c>
      <c r="K30">
        <v>2001</v>
      </c>
      <c r="L30">
        <v>11363</v>
      </c>
      <c r="M30" t="s">
        <v>614</v>
      </c>
      <c r="N30">
        <v>118983</v>
      </c>
      <c r="O30" t="s">
        <v>709</v>
      </c>
      <c r="P30" t="s">
        <v>703</v>
      </c>
      <c r="U30" t="s">
        <v>710</v>
      </c>
      <c r="V30" t="s">
        <v>716</v>
      </c>
      <c r="X30">
        <v>8483893</v>
      </c>
      <c r="Y30">
        <v>5</v>
      </c>
      <c r="Z30" s="217">
        <v>43944</v>
      </c>
      <c r="AA30" s="219">
        <v>39.020000000000003</v>
      </c>
      <c r="AB30" t="s">
        <v>696</v>
      </c>
      <c r="AC30" s="219">
        <v>39.020000000000003</v>
      </c>
      <c r="AD30" t="s">
        <v>697</v>
      </c>
      <c r="AE30">
        <v>2020</v>
      </c>
      <c r="AF30">
        <v>4</v>
      </c>
    </row>
    <row r="31" spans="1:32" hidden="1">
      <c r="A31" t="s">
        <v>687</v>
      </c>
      <c r="B31" t="s">
        <v>717</v>
      </c>
      <c r="C31" s="217">
        <v>43944</v>
      </c>
      <c r="D31" s="217">
        <v>43945</v>
      </c>
      <c r="E31" t="s">
        <v>614</v>
      </c>
      <c r="F31">
        <v>71620</v>
      </c>
      <c r="G31" t="s">
        <v>713</v>
      </c>
      <c r="H31" t="s">
        <v>616</v>
      </c>
      <c r="I31" t="s">
        <v>617</v>
      </c>
      <c r="J31">
        <v>92140</v>
      </c>
      <c r="K31">
        <v>2001</v>
      </c>
      <c r="L31">
        <v>11363</v>
      </c>
      <c r="M31" t="s">
        <v>614</v>
      </c>
      <c r="N31">
        <v>118983</v>
      </c>
      <c r="O31" t="s">
        <v>618</v>
      </c>
      <c r="P31" t="s">
        <v>703</v>
      </c>
      <c r="U31" t="s">
        <v>710</v>
      </c>
      <c r="V31" t="s">
        <v>718</v>
      </c>
      <c r="X31">
        <v>8483893</v>
      </c>
      <c r="Y31">
        <v>3</v>
      </c>
      <c r="Z31" s="217">
        <v>43944</v>
      </c>
      <c r="AA31" s="219">
        <v>-28.02</v>
      </c>
      <c r="AB31" t="s">
        <v>696</v>
      </c>
      <c r="AC31" s="219">
        <v>-28.02</v>
      </c>
      <c r="AD31" t="s">
        <v>697</v>
      </c>
      <c r="AE31">
        <v>2020</v>
      </c>
      <c r="AF31">
        <v>4</v>
      </c>
    </row>
    <row r="32" spans="1:32" hidden="1">
      <c r="A32" t="s">
        <v>687</v>
      </c>
      <c r="B32" t="s">
        <v>719</v>
      </c>
      <c r="C32" s="217">
        <v>43944</v>
      </c>
      <c r="D32" s="217">
        <v>43945</v>
      </c>
      <c r="E32" t="s">
        <v>614</v>
      </c>
      <c r="F32">
        <v>72805</v>
      </c>
      <c r="G32" t="s">
        <v>708</v>
      </c>
      <c r="H32" t="s">
        <v>616</v>
      </c>
      <c r="I32" t="s">
        <v>617</v>
      </c>
      <c r="J32">
        <v>92140</v>
      </c>
      <c r="K32">
        <v>2001</v>
      </c>
      <c r="L32">
        <v>11363</v>
      </c>
      <c r="M32" t="s">
        <v>614</v>
      </c>
      <c r="N32">
        <v>118983</v>
      </c>
      <c r="O32" t="s">
        <v>618</v>
      </c>
      <c r="P32" t="s">
        <v>703</v>
      </c>
      <c r="U32" t="s">
        <v>710</v>
      </c>
      <c r="V32" t="s">
        <v>720</v>
      </c>
      <c r="X32">
        <v>8483893</v>
      </c>
      <c r="Y32">
        <v>1</v>
      </c>
      <c r="Z32" s="217">
        <v>43944</v>
      </c>
      <c r="AA32" s="219">
        <v>-855.69</v>
      </c>
      <c r="AB32" t="s">
        <v>696</v>
      </c>
      <c r="AC32" s="219">
        <v>-855.69</v>
      </c>
      <c r="AD32" t="s">
        <v>697</v>
      </c>
      <c r="AE32">
        <v>2020</v>
      </c>
      <c r="AF32">
        <v>4</v>
      </c>
    </row>
    <row r="33" spans="1:32" hidden="1">
      <c r="A33" t="s">
        <v>687</v>
      </c>
      <c r="B33" t="s">
        <v>721</v>
      </c>
      <c r="C33" s="217">
        <v>43944</v>
      </c>
      <c r="D33" s="217">
        <v>43945</v>
      </c>
      <c r="E33" t="s">
        <v>614</v>
      </c>
      <c r="F33">
        <v>71620</v>
      </c>
      <c r="G33" t="s">
        <v>713</v>
      </c>
      <c r="H33" t="s">
        <v>616</v>
      </c>
      <c r="I33" t="s">
        <v>617</v>
      </c>
      <c r="J33">
        <v>92140</v>
      </c>
      <c r="K33">
        <v>2001</v>
      </c>
      <c r="L33">
        <v>11363</v>
      </c>
      <c r="M33" t="s">
        <v>614</v>
      </c>
      <c r="N33">
        <v>118983</v>
      </c>
      <c r="O33" t="s">
        <v>618</v>
      </c>
      <c r="P33" t="s">
        <v>703</v>
      </c>
      <c r="U33" t="s">
        <v>710</v>
      </c>
      <c r="V33" t="s">
        <v>722</v>
      </c>
      <c r="X33">
        <v>8483893</v>
      </c>
      <c r="Y33">
        <v>2</v>
      </c>
      <c r="Z33" s="217">
        <v>43944</v>
      </c>
      <c r="AA33" s="219">
        <v>-39.020000000000003</v>
      </c>
      <c r="AB33" t="s">
        <v>696</v>
      </c>
      <c r="AC33" s="219">
        <v>-39.020000000000003</v>
      </c>
      <c r="AD33" t="s">
        <v>697</v>
      </c>
      <c r="AE33">
        <v>2020</v>
      </c>
      <c r="AF33">
        <v>4</v>
      </c>
    </row>
    <row r="34" spans="1:32" hidden="1">
      <c r="A34" t="s">
        <v>687</v>
      </c>
      <c r="B34" t="s">
        <v>723</v>
      </c>
      <c r="C34" s="217">
        <v>43965</v>
      </c>
      <c r="D34" s="217">
        <v>43977</v>
      </c>
      <c r="E34" t="s">
        <v>614</v>
      </c>
      <c r="F34">
        <v>73105</v>
      </c>
      <c r="G34" t="s">
        <v>724</v>
      </c>
      <c r="H34" t="s">
        <v>616</v>
      </c>
      <c r="I34" t="s">
        <v>617</v>
      </c>
      <c r="J34">
        <v>92140</v>
      </c>
      <c r="K34">
        <v>2001</v>
      </c>
      <c r="L34">
        <v>11363</v>
      </c>
      <c r="M34" t="s">
        <v>614</v>
      </c>
      <c r="N34">
        <v>118983</v>
      </c>
      <c r="O34" t="s">
        <v>709</v>
      </c>
      <c r="P34" t="s">
        <v>703</v>
      </c>
      <c r="U34" t="s">
        <v>725</v>
      </c>
      <c r="V34" t="s">
        <v>726</v>
      </c>
      <c r="X34">
        <v>8507669</v>
      </c>
      <c r="Y34">
        <v>1</v>
      </c>
      <c r="Z34" s="217">
        <v>43965</v>
      </c>
      <c r="AA34" s="219">
        <v>137</v>
      </c>
      <c r="AB34" t="s">
        <v>696</v>
      </c>
      <c r="AC34" s="219">
        <v>137</v>
      </c>
      <c r="AD34" t="s">
        <v>697</v>
      </c>
      <c r="AE34">
        <v>2020</v>
      </c>
      <c r="AF34">
        <v>5</v>
      </c>
    </row>
    <row r="35" spans="1:32">
      <c r="A35" t="s">
        <v>687</v>
      </c>
      <c r="B35" t="s">
        <v>727</v>
      </c>
      <c r="C35" s="217">
        <v>43800</v>
      </c>
      <c r="D35" s="217">
        <v>43826</v>
      </c>
      <c r="E35" t="s">
        <v>614</v>
      </c>
      <c r="F35">
        <v>51005</v>
      </c>
      <c r="G35" t="s">
        <v>728</v>
      </c>
      <c r="H35" t="s">
        <v>616</v>
      </c>
      <c r="I35" t="s">
        <v>617</v>
      </c>
      <c r="J35">
        <v>92140</v>
      </c>
      <c r="K35">
        <v>2001</v>
      </c>
      <c r="L35">
        <v>11363</v>
      </c>
      <c r="M35" t="s">
        <v>620</v>
      </c>
      <c r="N35">
        <v>118983</v>
      </c>
      <c r="O35" t="s">
        <v>620</v>
      </c>
      <c r="P35" t="s">
        <v>620</v>
      </c>
      <c r="U35" t="s">
        <v>729</v>
      </c>
      <c r="X35" t="s">
        <v>730</v>
      </c>
      <c r="Y35">
        <v>3</v>
      </c>
      <c r="Z35" s="217">
        <v>43800</v>
      </c>
      <c r="AA35" s="219">
        <v>-700000</v>
      </c>
      <c r="AB35" t="s">
        <v>696</v>
      </c>
      <c r="AC35" s="219">
        <v>-700000</v>
      </c>
      <c r="AD35" t="s">
        <v>731</v>
      </c>
      <c r="AE35">
        <v>2019</v>
      </c>
      <c r="AF35">
        <v>12</v>
      </c>
    </row>
    <row r="36" spans="1:32" hidden="1">
      <c r="A36" t="s">
        <v>687</v>
      </c>
      <c r="B36" t="s">
        <v>732</v>
      </c>
      <c r="C36" s="217">
        <v>43800</v>
      </c>
      <c r="D36" s="217">
        <v>43826</v>
      </c>
      <c r="E36" t="s">
        <v>614</v>
      </c>
      <c r="F36">
        <v>14081</v>
      </c>
      <c r="G36" t="s">
        <v>733</v>
      </c>
      <c r="H36" t="s">
        <v>616</v>
      </c>
      <c r="I36" t="s">
        <v>617</v>
      </c>
      <c r="J36">
        <v>92140</v>
      </c>
      <c r="K36">
        <v>2001</v>
      </c>
      <c r="L36">
        <v>11363</v>
      </c>
      <c r="M36" t="s">
        <v>620</v>
      </c>
      <c r="N36">
        <v>118983</v>
      </c>
      <c r="O36" t="s">
        <v>620</v>
      </c>
      <c r="P36" t="s">
        <v>620</v>
      </c>
      <c r="U36" t="s">
        <v>729</v>
      </c>
      <c r="X36" t="s">
        <v>730</v>
      </c>
      <c r="Y36">
        <v>4</v>
      </c>
      <c r="Z36" s="217">
        <v>43800</v>
      </c>
      <c r="AA36" s="219">
        <v>700000</v>
      </c>
      <c r="AB36" t="s">
        <v>696</v>
      </c>
      <c r="AC36" s="219">
        <v>700000</v>
      </c>
      <c r="AD36" t="s">
        <v>731</v>
      </c>
      <c r="AE36">
        <v>2019</v>
      </c>
      <c r="AF36">
        <v>12</v>
      </c>
    </row>
    <row r="37" spans="1:32" hidden="1">
      <c r="A37" s="222" t="s">
        <v>734</v>
      </c>
      <c r="B37" s="222" t="s">
        <v>735</v>
      </c>
      <c r="C37" s="225">
        <v>43982</v>
      </c>
      <c r="D37" s="225">
        <v>43986</v>
      </c>
      <c r="E37" s="222" t="s">
        <v>614</v>
      </c>
      <c r="F37" s="222">
        <v>71405</v>
      </c>
      <c r="G37" s="222" t="s">
        <v>736</v>
      </c>
      <c r="H37" s="222" t="s">
        <v>616</v>
      </c>
      <c r="I37" s="222" t="s">
        <v>617</v>
      </c>
      <c r="J37" s="222">
        <v>92140</v>
      </c>
      <c r="K37" s="222">
        <v>2001</v>
      </c>
      <c r="L37" s="222">
        <v>11363</v>
      </c>
      <c r="M37" s="222" t="s">
        <v>614</v>
      </c>
      <c r="N37" s="222">
        <v>118983</v>
      </c>
      <c r="O37" s="222" t="s">
        <v>737</v>
      </c>
      <c r="P37" t="s">
        <v>738</v>
      </c>
      <c r="U37" s="222" t="s">
        <v>739</v>
      </c>
      <c r="V37" t="s">
        <v>739</v>
      </c>
      <c r="X37" s="222" t="s">
        <v>740</v>
      </c>
      <c r="Y37">
        <v>177</v>
      </c>
      <c r="Z37" s="217">
        <v>43982</v>
      </c>
      <c r="AA37" s="226">
        <v>313701.13</v>
      </c>
      <c r="AB37" s="222" t="s">
        <v>625</v>
      </c>
      <c r="AC37" s="226">
        <v>1638.13</v>
      </c>
      <c r="AD37" s="222" t="s">
        <v>741</v>
      </c>
      <c r="AE37" s="222">
        <v>2020</v>
      </c>
      <c r="AF37" s="222">
        <v>5</v>
      </c>
    </row>
    <row r="38" spans="1:32" hidden="1">
      <c r="A38" s="222" t="s">
        <v>734</v>
      </c>
      <c r="B38" s="222" t="s">
        <v>742</v>
      </c>
      <c r="C38" s="225">
        <v>43982</v>
      </c>
      <c r="D38" s="225">
        <v>43986</v>
      </c>
      <c r="E38" s="222" t="s">
        <v>614</v>
      </c>
      <c r="F38" s="222">
        <v>71440</v>
      </c>
      <c r="G38" s="222" t="s">
        <v>743</v>
      </c>
      <c r="H38" s="222" t="s">
        <v>616</v>
      </c>
      <c r="I38" s="222" t="s">
        <v>617</v>
      </c>
      <c r="J38" s="222">
        <v>92140</v>
      </c>
      <c r="K38" s="222">
        <v>2001</v>
      </c>
      <c r="L38" s="222">
        <v>11363</v>
      </c>
      <c r="M38" s="222" t="s">
        <v>614</v>
      </c>
      <c r="N38" s="222">
        <v>118983</v>
      </c>
      <c r="O38" s="222" t="s">
        <v>737</v>
      </c>
      <c r="P38" t="s">
        <v>738</v>
      </c>
      <c r="U38" s="222" t="s">
        <v>739</v>
      </c>
      <c r="V38" t="s">
        <v>739</v>
      </c>
      <c r="X38" s="222" t="s">
        <v>744</v>
      </c>
      <c r="Y38">
        <v>95</v>
      </c>
      <c r="Z38" s="217">
        <v>43982</v>
      </c>
      <c r="AA38" s="226">
        <v>10430.17</v>
      </c>
      <c r="AB38" s="222" t="s">
        <v>625</v>
      </c>
      <c r="AC38" s="226">
        <v>54.47</v>
      </c>
      <c r="AD38" s="222" t="s">
        <v>741</v>
      </c>
      <c r="AE38" s="222">
        <v>2020</v>
      </c>
      <c r="AF38" s="222">
        <v>5</v>
      </c>
    </row>
    <row r="39" spans="1:32" hidden="1">
      <c r="A39" s="222" t="s">
        <v>734</v>
      </c>
      <c r="B39" s="222" t="s">
        <v>745</v>
      </c>
      <c r="C39" s="225">
        <v>43982</v>
      </c>
      <c r="D39" s="225">
        <v>43986</v>
      </c>
      <c r="E39" s="222" t="s">
        <v>614</v>
      </c>
      <c r="F39" s="222">
        <v>71410</v>
      </c>
      <c r="G39" s="222" t="s">
        <v>746</v>
      </c>
      <c r="H39" s="222" t="s">
        <v>616</v>
      </c>
      <c r="I39" s="222" t="s">
        <v>617</v>
      </c>
      <c r="J39" s="222">
        <v>92140</v>
      </c>
      <c r="K39" s="222">
        <v>2001</v>
      </c>
      <c r="L39" s="222">
        <v>11363</v>
      </c>
      <c r="M39" s="222" t="s">
        <v>614</v>
      </c>
      <c r="N39" s="222">
        <v>118983</v>
      </c>
      <c r="O39" s="222" t="s">
        <v>737</v>
      </c>
      <c r="P39" t="s">
        <v>738</v>
      </c>
      <c r="U39" s="222" t="s">
        <v>739</v>
      </c>
      <c r="V39" t="s">
        <v>739</v>
      </c>
      <c r="X39" s="222" t="s">
        <v>744</v>
      </c>
      <c r="Y39">
        <v>85</v>
      </c>
      <c r="Z39" s="217">
        <v>43982</v>
      </c>
      <c r="AA39" s="226">
        <v>1303.77</v>
      </c>
      <c r="AB39" s="222" t="s">
        <v>625</v>
      </c>
      <c r="AC39" s="226">
        <v>6.81</v>
      </c>
      <c r="AD39" s="222" t="s">
        <v>741</v>
      </c>
      <c r="AE39" s="222">
        <v>2020</v>
      </c>
      <c r="AF39" s="222">
        <v>5</v>
      </c>
    </row>
    <row r="40" spans="1:32" hidden="1">
      <c r="A40" s="222" t="s">
        <v>734</v>
      </c>
      <c r="B40" s="222" t="s">
        <v>747</v>
      </c>
      <c r="C40" s="225">
        <v>43982</v>
      </c>
      <c r="D40" s="225">
        <v>43986</v>
      </c>
      <c r="E40" s="222" t="s">
        <v>614</v>
      </c>
      <c r="F40" s="222">
        <v>71415</v>
      </c>
      <c r="G40" s="222" t="s">
        <v>748</v>
      </c>
      <c r="H40" s="222" t="s">
        <v>616</v>
      </c>
      <c r="I40" s="222" t="s">
        <v>617</v>
      </c>
      <c r="J40" s="222">
        <v>92140</v>
      </c>
      <c r="K40" s="222">
        <v>2001</v>
      </c>
      <c r="L40" s="222">
        <v>11363</v>
      </c>
      <c r="M40" s="222" t="s">
        <v>614</v>
      </c>
      <c r="N40" s="222">
        <v>118983</v>
      </c>
      <c r="O40" s="222" t="s">
        <v>737</v>
      </c>
      <c r="P40" t="s">
        <v>738</v>
      </c>
      <c r="U40" s="222" t="s">
        <v>739</v>
      </c>
      <c r="V40" t="s">
        <v>739</v>
      </c>
      <c r="X40" s="222" t="s">
        <v>744</v>
      </c>
      <c r="Y40">
        <v>90</v>
      </c>
      <c r="Z40" s="217">
        <v>43982</v>
      </c>
      <c r="AA40" s="226">
        <v>14341.48</v>
      </c>
      <c r="AB40" s="222" t="s">
        <v>625</v>
      </c>
      <c r="AC40" s="226">
        <v>74.89</v>
      </c>
      <c r="AD40" s="222" t="s">
        <v>741</v>
      </c>
      <c r="AE40" s="222">
        <v>2020</v>
      </c>
      <c r="AF40" s="222">
        <v>5</v>
      </c>
    </row>
    <row r="41" spans="1:32" hidden="1">
      <c r="A41" t="s">
        <v>728</v>
      </c>
      <c r="B41" t="s">
        <v>749</v>
      </c>
      <c r="C41" s="217">
        <v>43795</v>
      </c>
      <c r="D41" s="217">
        <v>43829</v>
      </c>
      <c r="E41" t="s">
        <v>614</v>
      </c>
      <c r="F41">
        <v>14015</v>
      </c>
      <c r="G41" t="s">
        <v>750</v>
      </c>
      <c r="H41" t="s">
        <v>616</v>
      </c>
      <c r="I41" t="s">
        <v>617</v>
      </c>
      <c r="J41">
        <v>92140</v>
      </c>
      <c r="K41">
        <v>2001</v>
      </c>
      <c r="L41">
        <v>11363</v>
      </c>
      <c r="M41" t="s">
        <v>614</v>
      </c>
      <c r="N41">
        <v>118983</v>
      </c>
      <c r="O41" t="s">
        <v>751</v>
      </c>
      <c r="P41" t="s">
        <v>752</v>
      </c>
      <c r="Q41" t="s">
        <v>620</v>
      </c>
      <c r="U41" t="s">
        <v>620</v>
      </c>
      <c r="X41" t="s">
        <v>753</v>
      </c>
      <c r="Y41">
        <v>6</v>
      </c>
      <c r="Z41" s="217">
        <v>43795</v>
      </c>
      <c r="AA41" s="219">
        <v>-700000</v>
      </c>
      <c r="AB41" t="s">
        <v>696</v>
      </c>
      <c r="AC41" s="219">
        <v>-700000</v>
      </c>
      <c r="AD41" t="s">
        <v>754</v>
      </c>
      <c r="AE41">
        <v>2019</v>
      </c>
      <c r="AF41">
        <v>11</v>
      </c>
    </row>
    <row r="42" spans="1:32" hidden="1">
      <c r="A42" t="s">
        <v>755</v>
      </c>
      <c r="B42" t="s">
        <v>756</v>
      </c>
      <c r="C42" s="217">
        <v>43909</v>
      </c>
      <c r="D42" s="217">
        <v>43910</v>
      </c>
      <c r="E42" t="s">
        <v>614</v>
      </c>
      <c r="F42">
        <v>71615</v>
      </c>
      <c r="G42" t="s">
        <v>757</v>
      </c>
      <c r="H42" t="s">
        <v>616</v>
      </c>
      <c r="I42" t="s">
        <v>617</v>
      </c>
      <c r="J42">
        <v>92140</v>
      </c>
      <c r="K42">
        <v>2001</v>
      </c>
      <c r="L42">
        <v>11363</v>
      </c>
      <c r="M42" t="s">
        <v>614</v>
      </c>
      <c r="N42">
        <v>118983</v>
      </c>
      <c r="O42" t="s">
        <v>618</v>
      </c>
      <c r="P42" t="s">
        <v>758</v>
      </c>
      <c r="Q42" t="s">
        <v>620</v>
      </c>
      <c r="U42" t="s">
        <v>759</v>
      </c>
      <c r="X42" t="s">
        <v>760</v>
      </c>
      <c r="Y42">
        <v>2</v>
      </c>
      <c r="Z42" s="217">
        <v>43909</v>
      </c>
      <c r="AA42" s="219">
        <v>-46618.239999999998</v>
      </c>
      <c r="AB42" t="s">
        <v>636</v>
      </c>
      <c r="AC42" s="219">
        <v>-1472</v>
      </c>
      <c r="AD42" t="s">
        <v>754</v>
      </c>
      <c r="AE42">
        <v>2020</v>
      </c>
      <c r="AF42">
        <v>3</v>
      </c>
    </row>
    <row r="43" spans="1:32" hidden="1">
      <c r="A43" t="s">
        <v>755</v>
      </c>
      <c r="B43" t="s">
        <v>761</v>
      </c>
      <c r="C43" s="217">
        <v>43909</v>
      </c>
      <c r="D43" s="217">
        <v>43910</v>
      </c>
      <c r="E43" t="s">
        <v>614</v>
      </c>
      <c r="F43">
        <v>71615</v>
      </c>
      <c r="G43" t="s">
        <v>757</v>
      </c>
      <c r="H43" t="s">
        <v>616</v>
      </c>
      <c r="I43" t="s">
        <v>617</v>
      </c>
      <c r="J43">
        <v>92140</v>
      </c>
      <c r="K43">
        <v>2001</v>
      </c>
      <c r="L43">
        <v>11363</v>
      </c>
      <c r="M43" t="s">
        <v>614</v>
      </c>
      <c r="N43">
        <v>118983</v>
      </c>
      <c r="O43" t="s">
        <v>618</v>
      </c>
      <c r="P43" t="s">
        <v>758</v>
      </c>
      <c r="Q43" t="s">
        <v>620</v>
      </c>
      <c r="U43" t="s">
        <v>762</v>
      </c>
      <c r="X43" t="s">
        <v>760</v>
      </c>
      <c r="Y43">
        <v>3</v>
      </c>
      <c r="Z43" s="217">
        <v>43909</v>
      </c>
      <c r="AA43" s="219">
        <v>-46618.239999999998</v>
      </c>
      <c r="AB43" t="s">
        <v>636</v>
      </c>
      <c r="AC43" s="219">
        <v>-1472</v>
      </c>
      <c r="AD43" t="s">
        <v>754</v>
      </c>
      <c r="AE43">
        <v>2020</v>
      </c>
      <c r="AF43">
        <v>3</v>
      </c>
    </row>
    <row r="44" spans="1:32" hidden="1">
      <c r="A44" t="s">
        <v>763</v>
      </c>
      <c r="B44" t="s">
        <v>764</v>
      </c>
      <c r="C44" s="217">
        <v>43800</v>
      </c>
      <c r="D44" s="217">
        <v>43827</v>
      </c>
      <c r="E44" t="s">
        <v>614</v>
      </c>
      <c r="F44">
        <v>14081</v>
      </c>
      <c r="G44" t="s">
        <v>733</v>
      </c>
      <c r="H44" t="s">
        <v>616</v>
      </c>
      <c r="I44" t="s">
        <v>617</v>
      </c>
      <c r="J44">
        <v>92140</v>
      </c>
      <c r="K44">
        <v>2001</v>
      </c>
      <c r="L44">
        <v>11363</v>
      </c>
      <c r="M44" t="s">
        <v>614</v>
      </c>
      <c r="N44">
        <v>118983</v>
      </c>
      <c r="O44" t="s">
        <v>751</v>
      </c>
      <c r="P44" t="s">
        <v>620</v>
      </c>
      <c r="Q44" t="s">
        <v>620</v>
      </c>
      <c r="R44" t="s">
        <v>765</v>
      </c>
      <c r="U44" t="s">
        <v>620</v>
      </c>
      <c r="V44" t="s">
        <v>765</v>
      </c>
      <c r="X44" t="s">
        <v>766</v>
      </c>
      <c r="Y44">
        <v>2</v>
      </c>
      <c r="Z44" s="217">
        <v>43800</v>
      </c>
      <c r="AA44" s="219">
        <v>-700000</v>
      </c>
      <c r="AB44" t="s">
        <v>696</v>
      </c>
      <c r="AC44" s="219">
        <v>-700000</v>
      </c>
      <c r="AD44" t="s">
        <v>767</v>
      </c>
      <c r="AE44">
        <v>2019</v>
      </c>
      <c r="AF44">
        <v>12</v>
      </c>
    </row>
    <row r="45" spans="1:32" hidden="1">
      <c r="A45" t="s">
        <v>763</v>
      </c>
      <c r="B45" t="s">
        <v>764</v>
      </c>
      <c r="C45" s="217">
        <v>43800</v>
      </c>
      <c r="D45" s="217">
        <v>43827</v>
      </c>
      <c r="E45" t="s">
        <v>614</v>
      </c>
      <c r="F45">
        <v>14015</v>
      </c>
      <c r="G45" t="s">
        <v>750</v>
      </c>
      <c r="H45" t="s">
        <v>616</v>
      </c>
      <c r="I45" t="s">
        <v>617</v>
      </c>
      <c r="J45">
        <v>92140</v>
      </c>
      <c r="K45">
        <v>2001</v>
      </c>
      <c r="L45">
        <v>11363</v>
      </c>
      <c r="M45" t="s">
        <v>614</v>
      </c>
      <c r="N45">
        <v>118983</v>
      </c>
      <c r="O45" t="s">
        <v>751</v>
      </c>
      <c r="P45" t="s">
        <v>620</v>
      </c>
      <c r="Q45" t="s">
        <v>620</v>
      </c>
      <c r="R45" t="s">
        <v>765</v>
      </c>
      <c r="U45" t="s">
        <v>620</v>
      </c>
      <c r="V45" t="s">
        <v>765</v>
      </c>
      <c r="X45" t="s">
        <v>766</v>
      </c>
      <c r="Y45">
        <v>7</v>
      </c>
      <c r="Z45" s="217">
        <v>43800</v>
      </c>
      <c r="AA45" s="219">
        <v>700000</v>
      </c>
      <c r="AB45" t="s">
        <v>696</v>
      </c>
      <c r="AC45" s="219">
        <v>700000</v>
      </c>
      <c r="AD45" t="s">
        <v>767</v>
      </c>
      <c r="AE45">
        <v>2019</v>
      </c>
      <c r="AF45">
        <v>12</v>
      </c>
    </row>
    <row r="48" spans="1:32" ht="15.75" thickBot="1"/>
    <row r="49" spans="31:32">
      <c r="AE49" s="234" t="s">
        <v>778</v>
      </c>
      <c r="AF49" s="237">
        <f>AC2</f>
        <v>-700000</v>
      </c>
    </row>
    <row r="50" spans="31:32">
      <c r="AE50" s="235"/>
      <c r="AF50" s="231"/>
    </row>
    <row r="51" spans="31:32" ht="15.75" thickBot="1">
      <c r="AE51" s="236" t="s">
        <v>779</v>
      </c>
      <c r="AF51" s="233">
        <f>AF49*(7/107)</f>
        <v>-45794.392523364484</v>
      </c>
    </row>
    <row r="52" spans="31:32">
      <c r="AE52" s="232" t="s">
        <v>780</v>
      </c>
    </row>
  </sheetData>
  <autoFilter ref="A3:AF45" xr:uid="{23C2BE63-B0E3-41F7-9431-EE45C0CD04B7}">
    <filterColumn colId="5">
      <filters>
        <filter val="51005"/>
      </filters>
    </filterColumn>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Title xmlns="186E7078-B07F-4EA8-98A9-EB41A84610B1">Final Narrative - 13041 - 25/Nov/2019 to 30/Nov/2021</RequestTitle>
    <RequestType xmlns="186E7078-B07F-4EA8-98A9-EB41A84610B1">Financial Donor Report</RequestType>
    <AttachmentType xmlns="186E7078-B07F-4EA8-98A9-EB41A84610B1">Other</AttachmentType>
    <Uploaded_x0020_By xmlns="186E7078-B07F-4EA8-98A9-EB41A84610B1">Fairooza Cader</Uploaded_x0020_By>
    <RequestNumber xmlns="186E7078-B07F-4EA8-98A9-EB41A84610B1">20220112377</RequestNumber>
    <lcf76f155ced4ddcb4097134ff3c332f xmlns="186e7078-b07f-4ea8-98a9-eb41a84610b1">
      <Terms xmlns="http://schemas.microsoft.com/office/infopath/2007/PartnerControls"/>
    </lcf76f155ced4ddcb4097134ff3c332f>
    <TaxCatchAll xmlns="5f9f5381-b60c-4926-a8a6-e1cba43f8f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6B7D5C0C72BD40B18589DADD691F89" ma:contentTypeVersion="30" ma:contentTypeDescription="Create a new document." ma:contentTypeScope="" ma:versionID="68533097ea73ed2bf16b25f057430b51">
  <xsd:schema xmlns:xsd="http://www.w3.org/2001/XMLSchema" xmlns:xs="http://www.w3.org/2001/XMLSchema" xmlns:p="http://schemas.microsoft.com/office/2006/metadata/properties" xmlns:ns2="186E7078-B07F-4EA8-98A9-EB41A84610B1" xmlns:ns3="186e7078-b07f-4ea8-98a9-eb41a84610b1" xmlns:ns4="5f9f5381-b60c-4926-a8a6-e1cba43f8f3e" targetNamespace="http://schemas.microsoft.com/office/2006/metadata/properties" ma:root="true" ma:fieldsID="2985743d12686627061242d07789bfe9" ns2:_="" ns3:_="" ns4:_="">
    <xsd:import namespace="186E7078-B07F-4EA8-98A9-EB41A84610B1"/>
    <xsd:import namespace="186e7078-b07f-4ea8-98a9-eb41a84610b1"/>
    <xsd:import namespace="5f9f5381-b60c-4926-a8a6-e1cba43f8f3e"/>
    <xsd:element name="properties">
      <xsd:complexType>
        <xsd:sequence>
          <xsd:element name="documentManagement">
            <xsd:complexType>
              <xsd:all>
                <xsd:element ref="ns2:RequestNumber" minOccurs="0"/>
                <xsd:element ref="ns2:RequestType" minOccurs="0"/>
                <xsd:element ref="ns2:AttachmentType" minOccurs="0"/>
                <xsd:element ref="ns2:RequestTitle" minOccurs="0"/>
                <xsd:element ref="ns2:Uploaded_x0020_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E7078-B07F-4EA8-98A9-EB41A84610B1" elementFormDefault="qualified">
    <xsd:import namespace="http://schemas.microsoft.com/office/2006/documentManagement/types"/>
    <xsd:import namespace="http://schemas.microsoft.com/office/infopath/2007/PartnerControls"/>
    <xsd:element name="RequestNumber" ma:index="2" nillable="true" ma:displayName="RequestNumber" ma:internalName="RequestNumber">
      <xsd:simpleType>
        <xsd:restriction base="dms:Text"/>
      </xsd:simpleType>
    </xsd:element>
    <xsd:element name="RequestType" ma:index="3" nillable="true" ma:displayName="RequestType" ma:internalName="RequestType">
      <xsd:simpleType>
        <xsd:restriction base="dms:Text"/>
      </xsd:simpleType>
    </xsd:element>
    <xsd:element name="AttachmentType" ma:index="4" nillable="true" ma:displayName="AttachmentType" ma:internalName="AttachmentType">
      <xsd:simpleType>
        <xsd:restriction base="dms:Text"/>
      </xsd:simpleType>
    </xsd:element>
    <xsd:element name="RequestTitle" ma:index="5" nillable="true" ma:displayName="RequestTitle" ma:internalName="RequestTitle">
      <xsd:simpleType>
        <xsd:restriction base="dms:Text"/>
      </xsd:simpleType>
    </xsd:element>
    <xsd:element name="Uploaded_x0020_By" ma:index="6" nillable="true" ma:displayName="Uploaded By" ma:internalName="Uploaded_x0020_B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6e7078-b07f-4ea8-98a9-eb41a84610b1"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c250d15-9240-48a2-bed8-252fb13a144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9f5381-b60c-4926-a8a6-e1cba43f8f3e"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68ca268-fc22-44a5-88f9-d38a5981f160}" ma:internalName="TaxCatchAll" ma:showField="CatchAllData" ma:web="5f9f5381-b60c-4926-a8a6-e1cba43f8f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03B03-1C50-4D71-8652-5D490B3FF628}">
  <ds:schemaRefs>
    <ds:schemaRef ds:uri="http://schemas.microsoft.com/sharepoint/v3/contenttype/forms"/>
  </ds:schemaRefs>
</ds:datastoreItem>
</file>

<file path=customXml/itemProps2.xml><?xml version="1.0" encoding="utf-8"?>
<ds:datastoreItem xmlns:ds="http://schemas.openxmlformats.org/officeDocument/2006/customXml" ds:itemID="{45E3DDEE-F56C-4617-8D4F-A20B01B0142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9a920613-a61f-46df-ab76-8aca17db7e74"/>
    <ds:schemaRef ds:uri="7496eb93-52a4-4cd1-babf-1a5bbae5bc0c"/>
    <ds:schemaRef ds:uri="http://purl.org/dc/elements/1.1/"/>
    <ds:schemaRef ds:uri="http://schemas.microsoft.com/office/infopath/2007/PartnerControls"/>
    <ds:schemaRef ds:uri="http://www.w3.org/XML/1998/namespace"/>
    <ds:schemaRef ds:uri="http://purl.org/dc/dcmitype/"/>
    <ds:schemaRef ds:uri="D15679E7-AC4C-4DB6-99B5-EC2FB677ABFF"/>
    <ds:schemaRef ds:uri="186E7078-B07F-4EA8-98A9-EB41A84610B1"/>
    <ds:schemaRef ds:uri="186e7078-b07f-4ea8-98a9-eb41a84610b1"/>
    <ds:schemaRef ds:uri="5f9f5381-b60c-4926-a8a6-e1cba43f8f3e"/>
  </ds:schemaRefs>
</ds:datastoreItem>
</file>

<file path=customXml/itemProps3.xml><?xml version="1.0" encoding="utf-8"?>
<ds:datastoreItem xmlns:ds="http://schemas.openxmlformats.org/officeDocument/2006/customXml" ds:itemID="{174C0C62-8515-4512-A5FD-A7FFB3A44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E7078-B07F-4EA8-98A9-EB41A84610B1"/>
    <ds:schemaRef ds:uri="186e7078-b07f-4ea8-98a9-eb41a84610b1"/>
    <ds:schemaRef ds:uri="5f9f5381-b60c-4926-a8a6-e1cba43f8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AAA 8 Jun Org</vt:lpstr>
      <vt:lpstr>AAA-09.11.2020</vt:lpstr>
      <vt:lpstr>AAA as at 08.06.2021</vt:lpstr>
      <vt:lpstr>AAA-08.11.2021</vt:lpstr>
      <vt:lpstr>Manual Breakdown+AAA 2020</vt:lpstr>
      <vt:lpstr>Manual Breakdown+AAA 2019</vt:lpstr>
      <vt:lpstr>Data for Pivot</vt:lpstr>
      <vt:lpstr>Report for Submission</vt:lpstr>
      <vt:lpstr>Prog Support Cost 2019</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Fairooza Cader</cp:lastModifiedBy>
  <cp:lastPrinted>2017-12-11T22:51:21Z</cp:lastPrinted>
  <dcterms:created xsi:type="dcterms:W3CDTF">2017-11-15T21:17:43Z</dcterms:created>
  <dcterms:modified xsi:type="dcterms:W3CDTF">2022-04-07T13:35:35Z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0x0101003B6B7D5C0C72BD40B18589DADD691F89</vt:lpwstr>
  </property>
</Properties>
</file>